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4506CCD1-6A95-4F53-909B-7125963EF3F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E31" i="1"/>
  <c r="D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<sst xmlns="http://schemas.openxmlformats.org/spreadsheetml/2006/main" count="210" uniqueCount="192">
  <si>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</si>
  <si>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</si>
  <si>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</si>
  <si>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</si>
  <si>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</si>
  <si>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</si>
  <si>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</si>
  <si>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</si>
  <si>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</si>
  <si>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</si>
  <si>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</si>
  <si>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</si>
  <si>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</si>
  <si>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</si>
  <si>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</si>
  <si>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</si>
  <si>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</si>
  <si>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</si>
  <si>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</si>
  <si>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</si>
  <si>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</si>
  <si>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</si>
  <si>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</si>
  <si>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</si>
  <si>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</si>
  <si>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</si>
  <si>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</si>
  <si>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</si>
  <si>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</si>
  <si>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</si>
  <si>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</si>
  <si>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</si>
  <si>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</si>
  <si>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</si>
  <si>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</si>
  <si>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</si>
  <si>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</si>
  <si>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</si>
  <si>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</si>
  <si>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</si>
  <si>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</si>
  <si>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</si>
  <si>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</si>
  <si>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</si>
  <si>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</si>
  <si>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</si>
  <si>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</si>
  <si>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</si>
  <si>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</si>
  <si>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</si>
  <si>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</si>
  <si>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</si>
  <si>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</si>
  <si>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</si>
  <si>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</si>
  <si>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</si>
  <si>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</si>
  <si>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</si>
  <si>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</si>
  <si>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</si>
  <si>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</si>
  <si>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</si>
  <si>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</si>
  <si>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</si>
  <si>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</si>
  <si>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</si>
  <si>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</si>
  <si>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</si>
  <si>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</si>
  <si>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</si>
  <si>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</si>
  <si>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</si>
  <si>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</si>
  <si>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</si>
  <si>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</si>
  <si>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</si>
  <si>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</si>
  <si>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</si>
  <si>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</si>
  <si>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</si>
  <si>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</si>
  <si>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</si>
  <si>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</si>
  <si>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</si>
  <si>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</si>
  <si>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</si>
  <si>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</si>
  <si>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</si>
  <si>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</si>
  <si>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</si>
  <si>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</si>
  <si>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</si>
  <si>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</si>
  <si>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</si>
  <si>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</si>
  <si>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</si>
  <si>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</si>
  <si>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</si>
  <si>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</si>
  <si>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</si>
  <si>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</si>
  <si>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</si>
  <si>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</si>
  <si>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</si>
  <si>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</si>
  <si>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</si>
  <si>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</si>
  <si>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</si>
  <si>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</si>
  <si>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</si>
  <si>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</si>
  <si>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</si>
  <si>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</si>
  <si>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</si>
  <si>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</si>
  <si>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</si>
  <si>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</si>
  <si>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</si>
  <si>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</si>
  <si>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</si>
  <si>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</si>
  <si>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</si>
  <si>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</si>
  <si>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</si>
  <si>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</si>
  <si>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</si>
  <si>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</si>
  <si>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</si>
  <si>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</si>
  <si>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</si>
  <si>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</si>
  <si>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</si>
  <si>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</si>
  <si>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</si>
  <si>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</si>
  <si>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</si>
  <si>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</si>
  <si>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</si>
  <si>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</si>
  <si>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</si>
  <si>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</si>
  <si>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</si>
  <si>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</si>
  <si>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</si>
  <si>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</si>
  <si>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</si>
  <si>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</si>
  <si>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</si>
  <si>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</si>
  <si>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</si>
  <si>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</si>
  <si>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</si>
  <si>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</si>
  <si>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</si>
  <si>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</si>
  <si>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</si>
  <si>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</si>
  <si>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</si>
  <si>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</si>
  <si>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</si>
  <si>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</si>
  <si>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</si>
  <si>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</si>
  <si>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</si>
  <si>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</si>
  <si>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</si>
  <si>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</si>
  <si>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</si>
  <si>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</si>
  <si>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</si>
  <si>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</si>
  <si>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</si>
  <si>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</si>
  <si>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</si>
  <si>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</si>
  <si>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</si>
  <si>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</si>
  <si>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</si>
  <si>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</si>
  <si>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</si>
  <si>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1. 월령 40% 이하로 방풍막 제거</t>
    <phoneticPr fontId="3" type="noConversion"/>
  </si>
  <si>
    <t>KSP</t>
    <phoneticPr fontId="3" type="noConversion"/>
  </si>
  <si>
    <t>KAMP</t>
    <phoneticPr fontId="3" type="noConversion"/>
  </si>
  <si>
    <t>S</t>
    <phoneticPr fontId="3" type="noConversion"/>
  </si>
  <si>
    <t>28..6</t>
    <phoneticPr fontId="3" type="noConversion"/>
  </si>
  <si>
    <t>ENG-KSP</t>
    <phoneticPr fontId="3" type="noConversion"/>
  </si>
  <si>
    <t>W</t>
    <phoneticPr fontId="3" type="noConversion"/>
  </si>
  <si>
    <t>M_058770-058771:N</t>
    <phoneticPr fontId="3" type="noConversion"/>
  </si>
  <si>
    <t>20s/27k 30s/25k 40s/40k</t>
    <phoneticPr fontId="3" type="noConversion"/>
  </si>
  <si>
    <t>20s/28k 30s/27k 40s/26k</t>
    <phoneticPr fontId="3" type="noConversion"/>
  </si>
  <si>
    <t>50s/20k 40s/26k 30s/28k</t>
    <phoneticPr fontId="3" type="noConversion"/>
  </si>
  <si>
    <t>50s/33k 40s/45k 20s/34k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</si>
</sst>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4" zoomScale="146" zoomScaleNormal="146" workbookViewId="0">
      <selection activeCell="H82" sqref="H82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45684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2.4305555555555556E-2</v>
      </c>
      <c r="D9" s="8">
        <v>0.7</v>
      </c>
      <c r="E9" s="8">
        <v>18</v>
      </c>
      <c r="F9" s="8">
        <v>43</v>
      </c>
      <c r="G9" s="36" t="s">
        <v>186</v>
      </c>
      <c r="H9" s="8">
        <v>0.8</v>
      </c>
      <c r="I9" s="36">
        <v>4.5999999999999996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0.16944444444444443</v>
      </c>
      <c r="D10" s="8">
        <v>0.7</v>
      </c>
      <c r="E10" s="8">
        <v>17.5</v>
      </c>
      <c r="F10" s="8">
        <v>41</v>
      </c>
      <c r="G10" s="36" t="s">
        <v>183</v>
      </c>
      <c r="H10" s="8">
        <v>1.8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0.39374999999999999</v>
      </c>
      <c r="D11" s="15">
        <v>0.8</v>
      </c>
      <c r="E11" s="15">
        <v>18.7</v>
      </c>
      <c r="F11" s="15">
        <v>15</v>
      </c>
      <c r="G11" s="36" t="s">
        <v>183</v>
      </c>
      <c r="H11" s="15">
        <v>3.7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24.369444444444444</v>
      </c>
      <c r="D12" s="19">
        <f>AVERAGE(D9:D11)</f>
        <v>0.73333333333333339</v>
      </c>
      <c r="E12" s="19">
        <f>AVERAGE(E9:E11)</f>
        <v>18.066666666666666</v>
      </c>
      <c r="F12" s="20">
        <f>AVERAGE(F9:F11)</f>
        <v>33</v>
      </c>
      <c r="G12" s="21"/>
      <c r="H12" s="22">
        <f>AVERAGE(H9:H11)</f>
        <v>2.1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181</v>
      </c>
      <c r="G16" s="27" t="s">
        <v>185</v>
      </c>
      <c r="H16" s="27" t="s">
        <v>182</v>
      </c>
      <c r="I16" s="27" t="s">
        <v>178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0.97430555555555554</v>
      </c>
      <c r="D17" s="28">
        <v>0.97916666666666663</v>
      </c>
      <c r="E17" s="28">
        <v>2.4305555555555556E-2</v>
      </c>
      <c r="F17" s="28">
        <v>4.8611111111111112E-2</v>
      </c>
      <c r="G17" s="28">
        <v>0.1361111111111111</v>
      </c>
      <c r="H17" s="28">
        <v>0.30138888888888887</v>
      </c>
      <c r="I17" s="28">
        <v>0.36180555555555555</v>
      </c>
      <c r="J17" s="28">
        <v>0.39374999999999999</v>
      </c>
      <c r="K17" s="28"/>
      <c r="L17" s="28"/>
      <c r="M17" s="28"/>
      <c r="N17" s="28"/>
      <c r="O17" s="28"/>
      <c r="P17" s="28">
        <v>0.40972222222222227</v>
      </c>
    </row>
    <row r="18" spans="2:16" ht="14.15" customHeight="1" x14ac:dyDescent="0.45">
      <c r="B18" s="35" t="s">
        <v>43</v>
      </c>
      <c r="C18" s="27">
        <v>58592</v>
      </c>
      <c r="D18" s="27">
        <v>58594</v>
      </c>
      <c r="E18" s="27">
        <v>58605</v>
      </c>
      <c r="F18" s="27">
        <v>58619</v>
      </c>
      <c r="G18" s="27">
        <v>58678</v>
      </c>
      <c r="H18" s="27">
        <v>58783</v>
      </c>
      <c r="I18" s="27">
        <v>58823</v>
      </c>
      <c r="J18" s="27">
        <v>58837</v>
      </c>
      <c r="K18" s="27"/>
      <c r="L18" s="27"/>
      <c r="M18" s="27"/>
      <c r="N18" s="27"/>
      <c r="O18" s="27"/>
      <c r="P18" s="27">
        <v>58848</v>
      </c>
    </row>
    <row r="19" spans="2:16" ht="14.15" customHeight="1" thickBot="1" x14ac:dyDescent="0.5">
      <c r="B19" s="13" t="s">
        <v>44</v>
      </c>
      <c r="C19" s="29"/>
      <c r="D19" s="27">
        <v>58604</v>
      </c>
      <c r="E19" s="27">
        <v>58618</v>
      </c>
      <c r="F19" s="30">
        <v>58677</v>
      </c>
      <c r="G19" s="30">
        <v>58782</v>
      </c>
      <c r="H19" s="30">
        <v>58822</v>
      </c>
      <c r="I19" s="27">
        <v>58836</v>
      </c>
      <c r="J19" s="30">
        <v>58847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11</v>
      </c>
      <c r="E20" s="33">
        <f t="shared" ref="E20:O20" si="0">IF(ISNUMBER(E18),E19-E18+1,"")</f>
        <v>14</v>
      </c>
      <c r="F20" s="33">
        <f t="shared" si="0"/>
        <v>59</v>
      </c>
      <c r="G20" s="33">
        <f t="shared" si="0"/>
        <v>105</v>
      </c>
      <c r="H20" s="33">
        <f t="shared" si="0"/>
        <v>40</v>
      </c>
      <c r="I20" s="33">
        <f t="shared" si="0"/>
        <v>14</v>
      </c>
      <c r="J20" s="33">
        <f t="shared" si="0"/>
        <v>11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>
        <v>58599</v>
      </c>
      <c r="D24" s="36">
        <v>58601</v>
      </c>
      <c r="E24" s="36" t="s">
        <v>51</v>
      </c>
      <c r="F24" s="128" t="s">
        <v>188</v>
      </c>
      <c r="G24" s="128"/>
      <c r="H24" s="128"/>
      <c r="I24" s="128"/>
      <c r="J24" s="36">
        <v>58837</v>
      </c>
      <c r="K24" s="36">
        <v>58839</v>
      </c>
      <c r="L24" s="36" t="s">
        <v>52</v>
      </c>
      <c r="M24" s="128" t="s">
        <v>190</v>
      </c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>
        <v>58602</v>
      </c>
      <c r="D26" s="36">
        <v>58604</v>
      </c>
      <c r="E26" s="36" t="s">
        <v>50</v>
      </c>
      <c r="F26" s="128" t="s">
        <v>189</v>
      </c>
      <c r="G26" s="128"/>
      <c r="H26" s="128"/>
      <c r="I26" s="128"/>
      <c r="J26" s="36">
        <v>58840</v>
      </c>
      <c r="K26" s="36">
        <v>58842</v>
      </c>
      <c r="L26" s="36" t="s">
        <v>49</v>
      </c>
      <c r="M26" s="128" t="s">
        <v>191</v>
      </c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8.3333333333333329E-2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>
        <v>0.16388888888888889</v>
      </c>
      <c r="P30" s="46">
        <f>SUM(C30:J30,L30:N30)</f>
        <v>0.14583333333333331</v>
      </c>
    </row>
    <row r="31" spans="2:16" ht="14.15" customHeight="1" x14ac:dyDescent="0.45">
      <c r="B31" s="37" t="s">
        <v>168</v>
      </c>
      <c r="C31" s="47"/>
      <c r="D31" s="7">
        <f>H17-F17</f>
        <v>0.25277777777777777</v>
      </c>
      <c r="E31" s="7">
        <f>I17-H17</f>
        <v>6.0416666666666674E-2</v>
      </c>
      <c r="F31" s="7"/>
      <c r="G31" s="7"/>
      <c r="H31" s="7"/>
      <c r="I31" s="7"/>
      <c r="J31" s="7"/>
      <c r="K31" s="7">
        <f>F17-E17+J17-I17</f>
        <v>5.6250000000000022E-2</v>
      </c>
      <c r="L31" s="7"/>
      <c r="M31" s="7"/>
      <c r="N31" s="7"/>
      <c r="O31" s="48"/>
      <c r="P31" s="46">
        <f>SUM(C31:N31)</f>
        <v>0.36944444444444446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0</v>
      </c>
      <c r="D34" s="109">
        <f t="shared" ref="D34:N34" si="1">D31-D32-D33</f>
        <v>0.25277777777777777</v>
      </c>
      <c r="E34" s="109">
        <f t="shared" si="1"/>
        <v>6.0416666666666674E-2</v>
      </c>
      <c r="F34" s="109">
        <f t="shared" si="1"/>
        <v>0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5.6250000000000022E-2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0.36944444444444446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187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>
        <v>0.96</v>
      </c>
      <c r="E53" s="112">
        <v>0.73</v>
      </c>
      <c r="F53" s="112">
        <v>0.61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0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0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-161.4</v>
      </c>
      <c r="D72" s="60">
        <v>-162.6</v>
      </c>
      <c r="E72" s="100" t="s">
        <v>121</v>
      </c>
      <c r="F72" s="60">
        <v>22</v>
      </c>
      <c r="G72" s="60">
        <v>19.600000000000001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-164.7</v>
      </c>
      <c r="D73" s="60">
        <v>-165.5</v>
      </c>
      <c r="E73" s="102" t="s">
        <v>125</v>
      </c>
      <c r="F73" s="61">
        <v>33.200000000000003</v>
      </c>
      <c r="G73" s="61">
        <v>36.299999999999997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-191.7</v>
      </c>
      <c r="D74" s="60">
        <v>-188.8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-106.2</v>
      </c>
      <c r="D75" s="60">
        <v>-109.4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</v>
      </c>
      <c r="D76" s="60" t="s">
        <v>184</v>
      </c>
      <c r="E76" s="102" t="s">
        <v>140</v>
      </c>
      <c r="F76" s="62">
        <v>15</v>
      </c>
      <c r="G76" s="62">
        <v>20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26.9</v>
      </c>
      <c r="D77" s="60">
        <v>24.5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</v>
      </c>
      <c r="D78" s="60">
        <v>22.5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23.5</v>
      </c>
      <c r="D79" s="60">
        <v>21.1</v>
      </c>
      <c r="E79" s="100" t="s">
        <v>155</v>
      </c>
      <c r="F79" s="60">
        <v>17.5</v>
      </c>
      <c r="G79" s="60">
        <v>17.100000000000001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7.7899999999999996E-5</v>
      </c>
      <c r="D80" s="64">
        <v>8.0400000000000003E-5</v>
      </c>
      <c r="E80" s="102" t="s">
        <v>160</v>
      </c>
      <c r="F80" s="61">
        <v>42.3</v>
      </c>
      <c r="G80" s="61">
        <v>48.7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180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2025-01-27T09:59:05Z</dcterms:modified>
</cp:coreProperties>
</file>