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월\"/>
    </mc:Choice>
  </mc:AlternateContent>
  <xr:revisionPtr revIDLastSave="0" documentId="13_ncr:1_{5B73A3E9-ACE5-4EA9-8E2B-F4127B0FEB0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E19" i="1" l="1"/>
  <c r="F19" i="1"/>
  <c r="I19" i="1"/>
  <c r="D19" i="1"/>
  <c r="E31" i="1"/>
  <c r="K31" i="1"/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<sst xmlns="http://schemas.openxmlformats.org/spreadsheetml/2006/main" count="219" uniqueCount="204">
  <si>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</si>
  <si>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</si>
  <si>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</si>
  <si>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</si>
  <si>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</si>
  <si>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</si>
  <si>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</si>
  <si>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</si>
  <si>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</si>
  <si>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</si>
  <si>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</si>
  <si>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</si>
  <si>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</si>
  <si>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</si>
  <si>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</si>
  <si>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</si>
  <si>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</si>
  <si>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</si>
  <si>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</si>
  <si>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</si>
  <si>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</si>
  <si>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</si>
  <si>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</si>
  <si>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</si>
  <si>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</si>
  <si>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</si>
  <si>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</si>
  <si>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</si>
  <si>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</si>
  <si>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</si>
  <si>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</si>
  <si>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</si>
  <si>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</si>
  <si>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</si>
  <si>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</si>
  <si>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</si>
  <si>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</si>
  <si>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</si>
  <si>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</si>
  <si>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</si>
  <si>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</si>
  <si>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</si>
  <si>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</si>
  <si>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</si>
  <si>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</si>
  <si>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</si>
  <si>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</si>
  <si>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</si>
  <si>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</si>
  <si>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</si>
  <si>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</si>
  <si>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</si>
  <si>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</si>
  <si>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</si>
  <si>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</si>
  <si>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</si>
  <si>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</si>
  <si>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</si>
  <si>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</si>
  <si>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</si>
  <si>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</si>
  <si>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</si>
  <si>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</si>
  <si>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</si>
  <si>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</si>
  <si>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</si>
  <si>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</si>
  <si>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</si>
  <si>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</si>
  <si>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</si>
  <si>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</si>
  <si>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</si>
  <si>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</si>
  <si>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</si>
  <si>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</si>
  <si>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</si>
  <si>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</si>
  <si>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</si>
  <si>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</si>
  <si>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</si>
  <si>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</si>
  <si>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</si>
  <si>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</si>
  <si>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</si>
  <si>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</si>
  <si>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</si>
  <si>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</si>
  <si>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</si>
  <si>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</si>
  <si>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</si>
  <si>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</si>
  <si>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</si>
  <si>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</si>
  <si>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</si>
  <si>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</si>
  <si>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</si>
  <si>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</si>
  <si>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</si>
  <si>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</si>
  <si>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</si>
  <si>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</si>
  <si>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</si>
  <si>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</si>
  <si>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</si>
  <si>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</si>
  <si>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</si>
  <si>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</si>
  <si>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</si>
  <si>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</si>
  <si>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</si>
  <si>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</si>
  <si>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</si>
  <si>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</si>
  <si>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</si>
  <si>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</si>
  <si>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</si>
  <si>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</si>
  <si>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</si>
  <si>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</si>
  <si>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</si>
  <si>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</si>
  <si>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</si>
  <si>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</si>
  <si>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</si>
  <si>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</si>
  <si>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</si>
  <si>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</si>
  <si>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</si>
  <si>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</si>
  <si>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</si>
  <si>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</si>
  <si>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</si>
  <si>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</si>
  <si>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</si>
  <si>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</si>
  <si>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</si>
  <si>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</si>
  <si>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</si>
  <si>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</si>
  <si>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</si>
  <si>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</si>
  <si>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</si>
  <si>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</si>
  <si>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</si>
  <si>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</si>
  <si>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</si>
  <si>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</si>
  <si>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</si>
  <si>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</si>
  <si>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</si>
  <si>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</si>
  <si>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</si>
  <si>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</si>
  <si>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</si>
  <si>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</si>
  <si>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</si>
  <si>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</si>
  <si>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</si>
  <si>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</si>
  <si>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</si>
  <si>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</si>
  <si>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</si>
  <si>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</si>
  <si>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</si>
  <si>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</si>
  <si>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</si>
  <si>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</si>
  <si>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</si>
  <si>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</si>
  <si>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</si>
  <si>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</si>
  <si>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</si>
  <si>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</si>
  <si>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</si>
  <si>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</si>
  <si>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</si>
  <si>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</si>
  <si>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</si>
  <si>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</si>
  <si>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TMT</t>
    <phoneticPr fontId="3" type="noConversion"/>
  </si>
  <si>
    <t>ALL</t>
    <phoneticPr fontId="3" type="noConversion"/>
  </si>
  <si>
    <t>1. 월령 40% 이상으로 방풍막 설치</t>
    <phoneticPr fontId="3" type="noConversion"/>
  </si>
  <si>
    <t>박다운</t>
    <phoneticPr fontId="3" type="noConversion"/>
  </si>
  <si>
    <t>KSP</t>
    <phoneticPr fontId="3" type="noConversion"/>
  </si>
  <si>
    <t>KAMP</t>
    <phoneticPr fontId="3" type="noConversion"/>
  </si>
  <si>
    <t>E_057150-057155</t>
    <phoneticPr fontId="3" type="noConversion"/>
  </si>
  <si>
    <t>20s/18k 30s/18k 40s/14k</t>
    <phoneticPr fontId="3" type="noConversion"/>
  </si>
  <si>
    <t>20s/20k 30s/21k 40s/20k</t>
    <phoneticPr fontId="3" type="noConversion"/>
  </si>
  <si>
    <t>NW</t>
    <phoneticPr fontId="3" type="noConversion"/>
  </si>
  <si>
    <t>1. [E_057150-057155] K칩 재부팅 후 ctc 입력 전 dark 및 bias 촬영하여 flat 촬영 전 재촬영 진행</t>
    <phoneticPr fontId="3" type="noConversion"/>
  </si>
  <si>
    <t>SE</t>
    <phoneticPr fontId="3" type="noConversion"/>
  </si>
  <si>
    <t>T_057236</t>
    <phoneticPr fontId="3" type="noConversion"/>
  </si>
  <si>
    <t>T_057272</t>
    <phoneticPr fontId="3" type="noConversion"/>
  </si>
  <si>
    <t>3. [T_057272] 노출 중 TCS Crash로 인한 slip 발생 : TCC, EIB, Motor 재부팅 후 tmux reset 명령어를 통해 해결</t>
    <phoneticPr fontId="3" type="noConversion"/>
  </si>
  <si>
    <t xml:space="preserve">2. [T_057236] [object : ZN1068-1(I)] Oscillation 발생 후 위치값을 여러 번 받고 난 후 붉게 표기 되며 멈추는 현상 발생 </t>
    <phoneticPr fontId="3" type="noConversion"/>
  </si>
  <si>
    <t>DIR-KSP</t>
    <phoneticPr fontId="3" type="noConversion"/>
  </si>
  <si>
    <t xml:space="preserve">                   : stow 상태로 돌린 후 TCS GUI 초기화 하여 해결 : 같은 대상을 재촬영시 망원경이 같은 현상 반복되어 다음 타겟으로 변경 후 관측 진행</t>
    <phoneticPr fontId="3" type="noConversion"/>
  </si>
  <si>
    <t>G_057366:K/T</t>
    <phoneticPr fontId="3" type="noConversion"/>
  </si>
  <si>
    <t>G_057369:N</t>
    <phoneticPr fontId="3" type="noConversion"/>
  </si>
  <si>
    <t>L_057364-057373</t>
    <phoneticPr fontId="3" type="noConversion"/>
  </si>
  <si>
    <t>E</t>
    <phoneticPr fontId="3" type="noConversion"/>
  </si>
  <si>
    <t>50s/23k 40s/27k 30s/30k</t>
    <phoneticPr fontId="3" type="noConversion"/>
  </si>
  <si>
    <t>40s/27k 30s/31k 20s/35k</t>
    <phoneticPr fontId="3" type="noConversion"/>
  </si>
  <si>
    <t>G_057364:K/T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</si>
</sst>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G18" sqref="G1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45678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95.019157088122611</v>
      </c>
      <c r="M3" s="165"/>
      <c r="N3" s="64" t="s">
        <v>3</v>
      </c>
      <c r="O3" s="165">
        <f>(P31-P33)/P31*100</f>
        <v>95.019157088122611</v>
      </c>
      <c r="P3" s="165"/>
    </row>
    <row r="4" spans="2:16" ht="14.25" customHeight="1" x14ac:dyDescent="0.45">
      <c r="B4" s="32" t="s">
        <v>4</v>
      </c>
      <c r="C4" s="2" t="s">
        <v>182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6">
        <v>2.7083333333333334E-2</v>
      </c>
      <c r="D9" s="7">
        <v>1</v>
      </c>
      <c r="E9" s="7">
        <v>15.6</v>
      </c>
      <c r="F9" s="7">
        <v>51</v>
      </c>
      <c r="G9" s="34" t="s">
        <v>188</v>
      </c>
      <c r="H9" s="7">
        <v>1.2</v>
      </c>
      <c r="I9" s="34">
        <v>53.8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6">
        <v>0.1673611111111111</v>
      </c>
      <c r="D10" s="7">
        <v>1.1000000000000001</v>
      </c>
      <c r="E10" s="7">
        <v>14.8</v>
      </c>
      <c r="F10" s="7">
        <v>50</v>
      </c>
      <c r="G10" s="112" t="s">
        <v>190</v>
      </c>
      <c r="H10" s="7">
        <v>0.3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0.38958333333333334</v>
      </c>
      <c r="D11" s="13">
        <v>1</v>
      </c>
      <c r="E11" s="13">
        <v>12.2</v>
      </c>
      <c r="F11" s="13">
        <v>53</v>
      </c>
      <c r="G11" s="113" t="s">
        <v>200</v>
      </c>
      <c r="H11" s="13">
        <v>4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24.362500000000001</v>
      </c>
      <c r="D12" s="17">
        <f>AVERAGE(D9:D11)</f>
        <v>1.0333333333333334</v>
      </c>
      <c r="E12" s="17">
        <f>AVERAGE(E9:E11)</f>
        <v>14.199999999999998</v>
      </c>
      <c r="F12" s="18">
        <f>AVERAGE(F9:F11)</f>
        <v>51.333333333333336</v>
      </c>
      <c r="G12" s="19"/>
      <c r="H12" s="20">
        <f>AVERAGE(H9:H11)</f>
        <v>1.8333333333333333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176</v>
      </c>
      <c r="D16" s="25" t="s">
        <v>177</v>
      </c>
      <c r="E16" s="25" t="s">
        <v>178</v>
      </c>
      <c r="F16" s="25" t="s">
        <v>183</v>
      </c>
      <c r="G16" s="25" t="s">
        <v>195</v>
      </c>
      <c r="H16" s="25" t="s">
        <v>184</v>
      </c>
      <c r="I16" s="25" t="s">
        <v>179</v>
      </c>
      <c r="J16" s="25" t="s">
        <v>180</v>
      </c>
      <c r="K16" s="25"/>
      <c r="L16" s="25"/>
      <c r="M16" s="25"/>
      <c r="N16" s="25"/>
      <c r="O16" s="25"/>
      <c r="P16" s="25" t="s">
        <v>176</v>
      </c>
    </row>
    <row r="17" spans="2:16" ht="14.15" customHeight="1" x14ac:dyDescent="0.45">
      <c r="B17" s="33" t="s">
        <v>42</v>
      </c>
      <c r="C17" s="26">
        <v>0.99097222222222225</v>
      </c>
      <c r="D17" s="26">
        <v>0.99236111111111114</v>
      </c>
      <c r="E17" s="26">
        <v>2.7083333333333334E-2</v>
      </c>
      <c r="F17" s="26">
        <v>4.7916666666666663E-2</v>
      </c>
      <c r="G17" s="26">
        <v>0.13819444444444443</v>
      </c>
      <c r="H17" s="26">
        <v>0.29444444444444445</v>
      </c>
      <c r="I17" s="26">
        <v>0.35625000000000001</v>
      </c>
      <c r="J17" s="26">
        <v>0.38958333333333334</v>
      </c>
      <c r="K17" s="26"/>
      <c r="L17" s="26"/>
      <c r="M17" s="26"/>
      <c r="N17" s="26"/>
      <c r="O17" s="26"/>
      <c r="P17" s="26">
        <v>0.40625</v>
      </c>
    </row>
    <row r="18" spans="2:16" ht="14.15" customHeight="1" x14ac:dyDescent="0.45">
      <c r="B18" s="33" t="s">
        <v>43</v>
      </c>
      <c r="C18" s="25">
        <v>57156</v>
      </c>
      <c r="D18" s="25">
        <v>57157</v>
      </c>
      <c r="E18" s="25">
        <v>57168</v>
      </c>
      <c r="F18" s="25">
        <v>57181</v>
      </c>
      <c r="G18" s="25">
        <v>57238</v>
      </c>
      <c r="H18" s="25">
        <v>57335</v>
      </c>
      <c r="I18" s="25">
        <v>57375</v>
      </c>
      <c r="J18" s="25">
        <v>57392</v>
      </c>
      <c r="K18" s="25"/>
      <c r="L18" s="25"/>
      <c r="M18" s="25"/>
      <c r="N18" s="25"/>
      <c r="O18" s="25"/>
      <c r="P18" s="25">
        <v>57403</v>
      </c>
    </row>
    <row r="19" spans="2:16" ht="14.15" customHeight="1" thickBot="1" x14ac:dyDescent="0.5">
      <c r="B19" s="12" t="s">
        <v>44</v>
      </c>
      <c r="C19" s="27"/>
      <c r="D19" s="25">
        <f>E18-1</f>
        <v>57167</v>
      </c>
      <c r="E19" s="25">
        <f t="shared" ref="E19:I19" si="0">F18-1</f>
        <v>57180</v>
      </c>
      <c r="F19" s="25">
        <f t="shared" si="0"/>
        <v>57237</v>
      </c>
      <c r="G19" s="25">
        <v>57334</v>
      </c>
      <c r="H19" s="25">
        <v>57374</v>
      </c>
      <c r="I19" s="25">
        <f t="shared" si="0"/>
        <v>57391</v>
      </c>
      <c r="J19" s="25">
        <v>57402</v>
      </c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>IF(ISNUMBER(D18),D19-D18+1,"")</f>
        <v>11</v>
      </c>
      <c r="E20" s="31">
        <f t="shared" ref="E20:O20" si="1">IF(ISNUMBER(E18),E19-E18+1,"")</f>
        <v>13</v>
      </c>
      <c r="F20" s="31">
        <f t="shared" si="1"/>
        <v>57</v>
      </c>
      <c r="G20" s="31">
        <f t="shared" si="1"/>
        <v>97</v>
      </c>
      <c r="H20" s="31">
        <f t="shared" si="1"/>
        <v>40</v>
      </c>
      <c r="I20" s="31">
        <f t="shared" si="1"/>
        <v>17</v>
      </c>
      <c r="J20" s="31">
        <f t="shared" si="1"/>
        <v>11</v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31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3" t="s">
        <v>46</v>
      </c>
      <c r="C22" s="33" t="s">
        <v>22</v>
      </c>
      <c r="D22" s="33" t="s">
        <v>24</v>
      </c>
      <c r="E22" s="33" t="s">
        <v>47</v>
      </c>
      <c r="F22" s="174" t="s">
        <v>48</v>
      </c>
      <c r="G22" s="174"/>
      <c r="H22" s="174"/>
      <c r="I22" s="174"/>
      <c r="J22" s="33" t="s">
        <v>22</v>
      </c>
      <c r="K22" s="33" t="s">
        <v>24</v>
      </c>
      <c r="L22" s="33" t="s">
        <v>47</v>
      </c>
      <c r="M22" s="174" t="s">
        <v>48</v>
      </c>
      <c r="N22" s="174"/>
      <c r="O22" s="174"/>
      <c r="P22" s="174"/>
    </row>
    <row r="23" spans="2:16" ht="13.5" customHeight="1" x14ac:dyDescent="0.45">
      <c r="B23" s="173"/>
      <c r="C23" s="34"/>
      <c r="D23" s="34"/>
      <c r="E23" s="34" t="s">
        <v>49</v>
      </c>
      <c r="F23" s="161"/>
      <c r="G23" s="161"/>
      <c r="H23" s="161"/>
      <c r="I23" s="161"/>
      <c r="J23" s="34"/>
      <c r="K23" s="34"/>
      <c r="L23" s="34" t="s">
        <v>50</v>
      </c>
      <c r="M23" s="161"/>
      <c r="N23" s="161"/>
      <c r="O23" s="161"/>
      <c r="P23" s="161"/>
    </row>
    <row r="24" spans="2:16" ht="13.5" customHeight="1" x14ac:dyDescent="0.45">
      <c r="B24" s="173"/>
      <c r="C24" s="34">
        <v>57162</v>
      </c>
      <c r="D24" s="34">
        <v>57164</v>
      </c>
      <c r="E24" s="34" t="s">
        <v>51</v>
      </c>
      <c r="F24" s="161" t="s">
        <v>186</v>
      </c>
      <c r="G24" s="161"/>
      <c r="H24" s="161"/>
      <c r="I24" s="161"/>
      <c r="J24" s="34">
        <v>57392</v>
      </c>
      <c r="K24" s="34">
        <v>57394</v>
      </c>
      <c r="L24" s="34" t="s">
        <v>52</v>
      </c>
      <c r="M24" s="161" t="s">
        <v>201</v>
      </c>
      <c r="N24" s="161"/>
      <c r="O24" s="161"/>
      <c r="P24" s="161"/>
    </row>
    <row r="25" spans="2:16" ht="13.5" customHeight="1" x14ac:dyDescent="0.45">
      <c r="B25" s="173"/>
      <c r="C25" s="34"/>
      <c r="D25" s="34"/>
      <c r="E25" s="34" t="s">
        <v>52</v>
      </c>
      <c r="F25" s="161"/>
      <c r="G25" s="161"/>
      <c r="H25" s="161"/>
      <c r="I25" s="161"/>
      <c r="J25" s="34"/>
      <c r="K25" s="34"/>
      <c r="L25" s="34" t="s">
        <v>51</v>
      </c>
      <c r="M25" s="161"/>
      <c r="N25" s="161"/>
      <c r="O25" s="161"/>
      <c r="P25" s="161"/>
    </row>
    <row r="26" spans="2:16" ht="13.5" customHeight="1" x14ac:dyDescent="0.45">
      <c r="B26" s="173"/>
      <c r="C26" s="34">
        <v>57165</v>
      </c>
      <c r="D26" s="34">
        <v>57167</v>
      </c>
      <c r="E26" s="34" t="s">
        <v>50</v>
      </c>
      <c r="F26" s="161" t="s">
        <v>187</v>
      </c>
      <c r="G26" s="161"/>
      <c r="H26" s="161"/>
      <c r="I26" s="161"/>
      <c r="J26" s="34">
        <v>57395</v>
      </c>
      <c r="K26" s="34">
        <v>57397</v>
      </c>
      <c r="L26" s="34" t="s">
        <v>49</v>
      </c>
      <c r="M26" s="161" t="s">
        <v>202</v>
      </c>
      <c r="N26" s="161"/>
      <c r="O26" s="161"/>
      <c r="P26" s="16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53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54</v>
      </c>
      <c r="D29" s="37" t="s">
        <v>55</v>
      </c>
      <c r="E29" s="37" t="s">
        <v>56</v>
      </c>
      <c r="F29" s="37" t="s">
        <v>57</v>
      </c>
      <c r="G29" s="37" t="s">
        <v>58</v>
      </c>
      <c r="H29" s="37" t="s">
        <v>59</v>
      </c>
      <c r="I29" s="37" t="s">
        <v>60</v>
      </c>
      <c r="J29" s="37" t="s">
        <v>61</v>
      </c>
      <c r="K29" s="37" t="s">
        <v>62</v>
      </c>
      <c r="L29" s="37" t="s">
        <v>63</v>
      </c>
      <c r="M29" s="37" t="s">
        <v>64</v>
      </c>
      <c r="N29" s="37" t="s">
        <v>65</v>
      </c>
      <c r="O29" s="38" t="s">
        <v>66</v>
      </c>
      <c r="P29" s="39" t="s">
        <v>67</v>
      </c>
    </row>
    <row r="30" spans="2:16" ht="14.15" customHeight="1" x14ac:dyDescent="0.45">
      <c r="B30" s="35" t="s">
        <v>167</v>
      </c>
      <c r="C30" s="40"/>
      <c r="D30" s="41">
        <v>8.3333333333333329E-2</v>
      </c>
      <c r="E30" s="41">
        <v>6.25E-2</v>
      </c>
      <c r="F30" s="41"/>
      <c r="G30" s="41"/>
      <c r="H30" s="41"/>
      <c r="I30" s="41"/>
      <c r="J30" s="41"/>
      <c r="K30" s="42"/>
      <c r="L30" s="41"/>
      <c r="M30" s="41"/>
      <c r="N30" s="41">
        <v>0.15555555555555556</v>
      </c>
      <c r="O30" s="43"/>
      <c r="P30" s="44">
        <f>SUM(C30:J30,L30:N30)</f>
        <v>0.30138888888888887</v>
      </c>
    </row>
    <row r="31" spans="2:16" ht="14.15" customHeight="1" x14ac:dyDescent="0.45">
      <c r="B31" s="35" t="s">
        <v>168</v>
      </c>
      <c r="C31" s="45"/>
      <c r="D31" s="6">
        <f>G17-F17+H17-G17</f>
        <v>0.24652777777777776</v>
      </c>
      <c r="E31" s="6">
        <f>I17-H17</f>
        <v>6.1805555555555558E-2</v>
      </c>
      <c r="F31" s="6"/>
      <c r="G31" s="6"/>
      <c r="H31" s="6"/>
      <c r="I31" s="6"/>
      <c r="J31" s="6"/>
      <c r="K31" s="6">
        <f>J17-I17+F17-E17</f>
        <v>5.4166666666666655E-2</v>
      </c>
      <c r="L31" s="6"/>
      <c r="M31" s="6"/>
      <c r="N31" s="6"/>
      <c r="O31" s="46"/>
      <c r="P31" s="44">
        <f>SUM(C31:N31)</f>
        <v>0.36249999999999999</v>
      </c>
    </row>
    <row r="32" spans="2:16" ht="14.15" customHeight="1" x14ac:dyDescent="0.45">
      <c r="B32" s="35" t="s">
        <v>68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69</v>
      </c>
      <c r="C33" s="50"/>
      <c r="D33" s="51">
        <v>1.8055555555555557E-2</v>
      </c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1.8055555555555557E-2</v>
      </c>
    </row>
    <row r="34" spans="2:16" ht="14.15" customHeight="1" x14ac:dyDescent="0.45">
      <c r="B34" s="105" t="s">
        <v>169</v>
      </c>
      <c r="C34" s="107">
        <f>C31-C32-C33</f>
        <v>0</v>
      </c>
      <c r="D34" s="107">
        <f t="shared" ref="D34:N34" si="2">D31-D32-D33</f>
        <v>0.22847222222222222</v>
      </c>
      <c r="E34" s="107">
        <f t="shared" si="2"/>
        <v>6.1805555555555558E-2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5.4166666666666655E-2</v>
      </c>
      <c r="L34" s="107">
        <f t="shared" si="2"/>
        <v>0</v>
      </c>
      <c r="M34" s="107">
        <f t="shared" si="2"/>
        <v>0</v>
      </c>
      <c r="N34" s="107">
        <f t="shared" si="2"/>
        <v>0</v>
      </c>
      <c r="O34" s="111"/>
      <c r="P34" s="108">
        <f>P31-P32-P33</f>
        <v>0.34444444444444444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8" t="s">
        <v>70</v>
      </c>
      <c r="C36" s="156" t="s">
        <v>185</v>
      </c>
      <c r="D36" s="156"/>
      <c r="E36" s="156" t="s">
        <v>191</v>
      </c>
      <c r="F36" s="156"/>
      <c r="G36" s="156" t="s">
        <v>192</v>
      </c>
      <c r="H36" s="156"/>
      <c r="I36" s="156" t="s">
        <v>203</v>
      </c>
      <c r="J36" s="156"/>
      <c r="K36" s="156" t="s">
        <v>199</v>
      </c>
      <c r="L36" s="156"/>
      <c r="M36" s="156" t="s">
        <v>197</v>
      </c>
      <c r="N36" s="156"/>
      <c r="O36" s="156" t="s">
        <v>198</v>
      </c>
      <c r="P36" s="156"/>
    </row>
    <row r="37" spans="2:16" ht="18" customHeight="1" x14ac:dyDescent="0.45">
      <c r="B37" s="159"/>
      <c r="C37" s="156"/>
      <c r="D37" s="156"/>
      <c r="E37" s="156"/>
      <c r="F37" s="156"/>
      <c r="G37" s="157"/>
      <c r="H37" s="156"/>
      <c r="I37" s="156"/>
      <c r="J37" s="156"/>
      <c r="K37" s="156"/>
      <c r="L37" s="156"/>
      <c r="M37" s="156"/>
      <c r="N37" s="156"/>
      <c r="O37" s="156"/>
      <c r="P37" s="156"/>
    </row>
    <row r="38" spans="2:16" ht="18" customHeight="1" x14ac:dyDescent="0.45">
      <c r="B38" s="159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  <c r="O38" s="156"/>
      <c r="P38" s="156"/>
    </row>
    <row r="39" spans="2:16" ht="18" customHeight="1" x14ac:dyDescent="0.45">
      <c r="B39" s="159"/>
      <c r="C39" s="156"/>
      <c r="D39" s="156"/>
      <c r="E39" s="156"/>
      <c r="F39" s="156"/>
      <c r="G39" s="156"/>
      <c r="H39" s="156"/>
      <c r="I39" s="157"/>
      <c r="J39" s="156"/>
      <c r="K39" s="156"/>
      <c r="L39" s="156"/>
      <c r="M39" s="156"/>
      <c r="N39" s="156"/>
      <c r="O39" s="156"/>
      <c r="P39" s="156"/>
    </row>
    <row r="40" spans="2:16" ht="18" customHeight="1" x14ac:dyDescent="0.45">
      <c r="B40" s="159"/>
      <c r="C40" s="156"/>
      <c r="D40" s="156"/>
      <c r="E40" s="156"/>
      <c r="F40" s="156"/>
      <c r="G40" s="157"/>
      <c r="H40" s="156"/>
      <c r="I40" s="156"/>
      <c r="J40" s="156"/>
      <c r="K40" s="156"/>
      <c r="L40" s="156"/>
      <c r="M40" s="156"/>
      <c r="N40" s="156"/>
      <c r="O40" s="156"/>
      <c r="P40" s="156"/>
    </row>
    <row r="41" spans="2:16" ht="18" customHeight="1" x14ac:dyDescent="0.45">
      <c r="B41" s="160"/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2" t="s">
        <v>71</v>
      </c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4"/>
    </row>
    <row r="44" spans="2:16" ht="14.15" customHeight="1" x14ac:dyDescent="0.45">
      <c r="B44" s="114" t="s">
        <v>189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6"/>
    </row>
    <row r="45" spans="2:16" ht="14.15" customHeight="1" x14ac:dyDescent="0.45">
      <c r="B45" s="114" t="s">
        <v>194</v>
      </c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6"/>
    </row>
    <row r="46" spans="2:16" ht="14.15" customHeight="1" x14ac:dyDescent="0.45">
      <c r="B46" s="120" t="s">
        <v>196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  <c r="P46" s="119"/>
    </row>
    <row r="47" spans="2:16" ht="14.15" customHeight="1" x14ac:dyDescent="0.45">
      <c r="B47" s="117" t="s">
        <v>193</v>
      </c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9"/>
    </row>
    <row r="48" spans="2:16" ht="14.15" customHeight="1" x14ac:dyDescent="0.45">
      <c r="B48" s="155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5" customHeight="1" x14ac:dyDescent="0.45">
      <c r="B49" s="146"/>
      <c r="C49" s="147"/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8"/>
    </row>
    <row r="50" spans="2:16" ht="14.15" customHeight="1" x14ac:dyDescent="0.45">
      <c r="B50" s="146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8"/>
    </row>
    <row r="51" spans="2:16" ht="14.15" customHeight="1" x14ac:dyDescent="0.45">
      <c r="B51" s="146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148"/>
    </row>
    <row r="52" spans="2:16" ht="14.15" customHeight="1" thickBot="1" x14ac:dyDescent="0.5">
      <c r="B52" s="149"/>
      <c r="C52" s="150"/>
      <c r="D52" s="147"/>
      <c r="E52" s="147"/>
      <c r="F52" s="147"/>
      <c r="G52" s="150"/>
      <c r="H52" s="150"/>
      <c r="I52" s="150"/>
      <c r="J52" s="150"/>
      <c r="K52" s="150"/>
      <c r="L52" s="150"/>
      <c r="M52" s="150"/>
      <c r="N52" s="150"/>
      <c r="O52" s="150"/>
      <c r="P52" s="151"/>
    </row>
    <row r="53" spans="2:16" ht="14.15" customHeight="1" thickTop="1" thickBot="1" x14ac:dyDescent="0.5">
      <c r="B53" s="175" t="s">
        <v>170</v>
      </c>
      <c r="C53" s="176"/>
      <c r="D53" s="110">
        <v>1.03</v>
      </c>
      <c r="E53" s="110">
        <v>0.61</v>
      </c>
      <c r="F53" s="110">
        <v>0.61</v>
      </c>
      <c r="G53" s="176"/>
      <c r="H53" s="176"/>
      <c r="I53" s="176"/>
      <c r="J53" s="176"/>
      <c r="K53" s="176"/>
      <c r="L53" s="176"/>
      <c r="M53" s="176"/>
      <c r="N53" s="176"/>
      <c r="O53" s="176"/>
      <c r="P53" s="177"/>
    </row>
    <row r="54" spans="2:16" ht="14.15" customHeight="1" thickTop="1" thickBot="1" x14ac:dyDescent="0.5">
      <c r="B54" s="178" t="s">
        <v>171</v>
      </c>
      <c r="C54" s="179"/>
      <c r="D54" s="179"/>
      <c r="E54" s="180"/>
      <c r="F54" s="110"/>
      <c r="G54" s="181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 x14ac:dyDescent="0.45"/>
    <row r="56" spans="2:16" ht="17.25" customHeight="1" x14ac:dyDescent="0.45">
      <c r="B56" s="133" t="s">
        <v>72</v>
      </c>
      <c r="C56" s="133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34" t="s">
        <v>73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74</v>
      </c>
      <c r="O57" s="135"/>
      <c r="P57" s="138"/>
    </row>
    <row r="58" spans="2:16" ht="17.149999999999999" customHeight="1" x14ac:dyDescent="0.45">
      <c r="B58" s="139" t="s">
        <v>75</v>
      </c>
      <c r="C58" s="140"/>
      <c r="D58" s="141"/>
      <c r="E58" s="139" t="s">
        <v>76</v>
      </c>
      <c r="F58" s="140"/>
      <c r="G58" s="141"/>
      <c r="H58" s="140" t="s">
        <v>77</v>
      </c>
      <c r="I58" s="140"/>
      <c r="J58" s="140"/>
      <c r="K58" s="142" t="s">
        <v>78</v>
      </c>
      <c r="L58" s="140"/>
      <c r="M58" s="143"/>
      <c r="N58" s="144"/>
      <c r="O58" s="140"/>
      <c r="P58" s="145"/>
    </row>
    <row r="59" spans="2:16" ht="20.149999999999999" customHeight="1" x14ac:dyDescent="0.45">
      <c r="B59" s="121" t="s">
        <v>79</v>
      </c>
      <c r="C59" s="122"/>
      <c r="D59" s="56" t="b">
        <v>1</v>
      </c>
      <c r="E59" s="121" t="s">
        <v>80</v>
      </c>
      <c r="F59" s="122"/>
      <c r="G59" s="56" t="b">
        <v>1</v>
      </c>
      <c r="H59" s="129" t="s">
        <v>81</v>
      </c>
      <c r="I59" s="122"/>
      <c r="J59" s="56" t="b">
        <v>1</v>
      </c>
      <c r="K59" s="129" t="s">
        <v>82</v>
      </c>
      <c r="L59" s="122"/>
      <c r="M59" s="56" t="b">
        <v>1</v>
      </c>
      <c r="N59" s="130" t="s">
        <v>83</v>
      </c>
      <c r="O59" s="122"/>
      <c r="P59" s="56" t="b">
        <v>1</v>
      </c>
    </row>
    <row r="60" spans="2:16" ht="20.149999999999999" customHeight="1" x14ac:dyDescent="0.45">
      <c r="B60" s="121" t="s">
        <v>84</v>
      </c>
      <c r="C60" s="122"/>
      <c r="D60" s="56" t="b">
        <v>1</v>
      </c>
      <c r="E60" s="121" t="s">
        <v>85</v>
      </c>
      <c r="F60" s="122"/>
      <c r="G60" s="56" t="b">
        <v>1</v>
      </c>
      <c r="H60" s="129" t="s">
        <v>86</v>
      </c>
      <c r="I60" s="122"/>
      <c r="J60" s="56" t="b">
        <v>1</v>
      </c>
      <c r="K60" s="129" t="s">
        <v>87</v>
      </c>
      <c r="L60" s="122"/>
      <c r="M60" s="56" t="b">
        <v>1</v>
      </c>
      <c r="N60" s="130" t="s">
        <v>88</v>
      </c>
      <c r="O60" s="122"/>
      <c r="P60" s="56" t="b">
        <v>1</v>
      </c>
    </row>
    <row r="61" spans="2:16" ht="20.149999999999999" customHeight="1" x14ac:dyDescent="0.45">
      <c r="B61" s="121" t="s">
        <v>89</v>
      </c>
      <c r="C61" s="122"/>
      <c r="D61" s="56" t="b">
        <v>1</v>
      </c>
      <c r="E61" s="121" t="s">
        <v>90</v>
      </c>
      <c r="F61" s="122"/>
      <c r="G61" s="56" t="b">
        <v>1</v>
      </c>
      <c r="H61" s="129" t="s">
        <v>91</v>
      </c>
      <c r="I61" s="122"/>
      <c r="J61" s="56" t="b">
        <v>1</v>
      </c>
      <c r="K61" s="129" t="s">
        <v>92</v>
      </c>
      <c r="L61" s="122"/>
      <c r="M61" s="56" t="b">
        <v>1</v>
      </c>
      <c r="N61" s="130" t="s">
        <v>93</v>
      </c>
      <c r="O61" s="122"/>
      <c r="P61" s="56" t="b">
        <v>1</v>
      </c>
    </row>
    <row r="62" spans="2:16" ht="20.149999999999999" customHeight="1" x14ac:dyDescent="0.45">
      <c r="B62" s="129" t="s">
        <v>91</v>
      </c>
      <c r="C62" s="122"/>
      <c r="D62" s="56" t="b">
        <v>1</v>
      </c>
      <c r="E62" s="121" t="s">
        <v>94</v>
      </c>
      <c r="F62" s="122"/>
      <c r="G62" s="56" t="b">
        <v>1</v>
      </c>
      <c r="H62" s="129" t="s">
        <v>95</v>
      </c>
      <c r="I62" s="122"/>
      <c r="J62" s="56" t="b">
        <v>0</v>
      </c>
      <c r="K62" s="129" t="s">
        <v>96</v>
      </c>
      <c r="L62" s="122"/>
      <c r="M62" s="56" t="b">
        <v>1</v>
      </c>
      <c r="N62" s="130" t="s">
        <v>86</v>
      </c>
      <c r="O62" s="122"/>
      <c r="P62" s="56" t="b">
        <v>1</v>
      </c>
    </row>
    <row r="63" spans="2:16" ht="20.149999999999999" customHeight="1" x14ac:dyDescent="0.45">
      <c r="B63" s="129" t="s">
        <v>97</v>
      </c>
      <c r="C63" s="122"/>
      <c r="D63" s="56" t="b">
        <v>1</v>
      </c>
      <c r="E63" s="121" t="s">
        <v>98</v>
      </c>
      <c r="F63" s="122"/>
      <c r="G63" s="56" t="b">
        <v>1</v>
      </c>
      <c r="H63" s="66"/>
      <c r="I63" s="67"/>
      <c r="J63" s="68"/>
      <c r="K63" s="129" t="s">
        <v>99</v>
      </c>
      <c r="L63" s="122"/>
      <c r="M63" s="56" t="b">
        <v>1</v>
      </c>
      <c r="N63" s="130" t="s">
        <v>166</v>
      </c>
      <c r="O63" s="122"/>
      <c r="P63" s="56" t="b">
        <v>1</v>
      </c>
    </row>
    <row r="64" spans="2:16" ht="20.149999999999999" customHeight="1" x14ac:dyDescent="0.45">
      <c r="B64" s="129" t="s">
        <v>100</v>
      </c>
      <c r="C64" s="122"/>
      <c r="D64" s="56" t="b">
        <v>0</v>
      </c>
      <c r="E64" s="121" t="s">
        <v>101</v>
      </c>
      <c r="F64" s="122"/>
      <c r="G64" s="56" t="b">
        <v>1</v>
      </c>
      <c r="H64" s="69"/>
      <c r="I64" s="70"/>
      <c r="J64" s="71"/>
      <c r="K64" s="131" t="s">
        <v>102</v>
      </c>
      <c r="L64" s="132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21" t="s">
        <v>165</v>
      </c>
      <c r="F65" s="122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23" t="s">
        <v>108</v>
      </c>
      <c r="C69" s="123"/>
      <c r="D69" s="79"/>
      <c r="E69" s="79"/>
      <c r="F69" s="125" t="s">
        <v>109</v>
      </c>
      <c r="G69" s="127" t="s">
        <v>110</v>
      </c>
      <c r="H69" s="79"/>
      <c r="I69" s="123" t="s">
        <v>111</v>
      </c>
      <c r="J69" s="123"/>
      <c r="K69" s="79"/>
      <c r="L69" s="80" t="s">
        <v>103</v>
      </c>
      <c r="M69" s="81" t="s">
        <v>104</v>
      </c>
      <c r="N69" s="81" t="s">
        <v>105</v>
      </c>
      <c r="O69" s="81" t="s">
        <v>106</v>
      </c>
      <c r="P69" s="82" t="s">
        <v>107</v>
      </c>
    </row>
    <row r="70" spans="2:17" ht="10" customHeight="1" thickBot="1" x14ac:dyDescent="0.25">
      <c r="B70" s="124"/>
      <c r="C70" s="124"/>
      <c r="D70" s="83"/>
      <c r="E70" s="84"/>
      <c r="F70" s="126"/>
      <c r="G70" s="128"/>
      <c r="H70" s="85"/>
      <c r="I70" s="124"/>
      <c r="J70" s="124"/>
      <c r="K70" s="79"/>
      <c r="L70" s="86" t="s">
        <v>112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113</v>
      </c>
      <c r="C71" s="90" t="s">
        <v>114</v>
      </c>
      <c r="D71" s="91" t="s">
        <v>115</v>
      </c>
      <c r="E71" s="92" t="s">
        <v>116</v>
      </c>
      <c r="F71" s="90" t="s">
        <v>114</v>
      </c>
      <c r="G71" s="93" t="s">
        <v>115</v>
      </c>
      <c r="H71" s="94"/>
      <c r="I71" s="95" t="s">
        <v>117</v>
      </c>
      <c r="J71" s="57">
        <v>1</v>
      </c>
      <c r="K71" s="96" t="s">
        <v>172</v>
      </c>
      <c r="L71" s="57">
        <v>0</v>
      </c>
      <c r="M71" s="95" t="s">
        <v>118</v>
      </c>
      <c r="N71" s="57">
        <v>1</v>
      </c>
      <c r="O71" s="97" t="s">
        <v>119</v>
      </c>
      <c r="P71" s="57">
        <v>0</v>
      </c>
      <c r="Q71" s="104"/>
    </row>
    <row r="72" spans="2:17" ht="20.149999999999999" customHeight="1" x14ac:dyDescent="0.45">
      <c r="B72" s="98" t="s">
        <v>120</v>
      </c>
      <c r="C72" s="58">
        <v>-162.69999999999999</v>
      </c>
      <c r="D72" s="58">
        <v>-163.4</v>
      </c>
      <c r="E72" s="98" t="s">
        <v>121</v>
      </c>
      <c r="F72" s="58">
        <v>20.5</v>
      </c>
      <c r="G72" s="58">
        <v>17.899999999999999</v>
      </c>
      <c r="H72" s="99"/>
      <c r="I72" s="95" t="s">
        <v>122</v>
      </c>
      <c r="J72" s="57">
        <v>0</v>
      </c>
      <c r="K72" s="96" t="s">
        <v>173</v>
      </c>
      <c r="L72" s="57">
        <v>0</v>
      </c>
      <c r="M72" s="96" t="s">
        <v>123</v>
      </c>
      <c r="N72" s="57">
        <v>0</v>
      </c>
      <c r="O72" s="96" t="s">
        <v>174</v>
      </c>
      <c r="P72" s="57">
        <v>0</v>
      </c>
      <c r="Q72" s="104"/>
    </row>
    <row r="73" spans="2:17" ht="20.149999999999999" customHeight="1" x14ac:dyDescent="0.45">
      <c r="B73" s="98" t="s">
        <v>124</v>
      </c>
      <c r="C73" s="58">
        <v>-165.5</v>
      </c>
      <c r="D73" s="58">
        <v>-166</v>
      </c>
      <c r="E73" s="100" t="s">
        <v>125</v>
      </c>
      <c r="F73" s="59">
        <v>32.4</v>
      </c>
      <c r="G73" s="59">
        <v>32.1</v>
      </c>
      <c r="H73" s="99"/>
      <c r="I73" s="95" t="s">
        <v>126</v>
      </c>
      <c r="J73" s="57">
        <v>0</v>
      </c>
      <c r="K73" s="96" t="s">
        <v>127</v>
      </c>
      <c r="L73" s="57">
        <v>0</v>
      </c>
      <c r="M73" s="96" t="s">
        <v>128</v>
      </c>
      <c r="N73" s="57">
        <v>0</v>
      </c>
      <c r="O73" s="96" t="s">
        <v>175</v>
      </c>
      <c r="P73" s="57">
        <v>0</v>
      </c>
      <c r="Q73" s="104"/>
    </row>
    <row r="74" spans="2:17" ht="20.149999999999999" customHeight="1" x14ac:dyDescent="0.45">
      <c r="B74" s="98" t="s">
        <v>129</v>
      </c>
      <c r="C74" s="58">
        <v>-189.4</v>
      </c>
      <c r="D74" s="58">
        <v>-190.8</v>
      </c>
      <c r="E74" s="100" t="s">
        <v>130</v>
      </c>
      <c r="F74" s="60">
        <v>5</v>
      </c>
      <c r="G74" s="60">
        <v>5</v>
      </c>
      <c r="H74" s="99"/>
      <c r="I74" s="95" t="s">
        <v>131</v>
      </c>
      <c r="J74" s="57">
        <v>0</v>
      </c>
      <c r="K74" s="96" t="s">
        <v>132</v>
      </c>
      <c r="L74" s="57">
        <v>0</v>
      </c>
      <c r="M74" s="95" t="s">
        <v>133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134</v>
      </c>
      <c r="C75" s="58">
        <v>-109.5</v>
      </c>
      <c r="D75" s="58">
        <v>-111.1</v>
      </c>
      <c r="E75" s="100" t="s">
        <v>135</v>
      </c>
      <c r="F75" s="60">
        <v>30</v>
      </c>
      <c r="G75" s="60">
        <v>30</v>
      </c>
      <c r="H75" s="101"/>
      <c r="I75" s="95" t="s">
        <v>136</v>
      </c>
      <c r="J75" s="57">
        <v>0</v>
      </c>
      <c r="K75" s="96" t="s">
        <v>137</v>
      </c>
      <c r="L75" s="57">
        <v>0</v>
      </c>
      <c r="M75" s="95" t="s">
        <v>138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139</v>
      </c>
      <c r="C76" s="58">
        <v>29.4</v>
      </c>
      <c r="D76" s="58">
        <v>26.8</v>
      </c>
      <c r="E76" s="100" t="s">
        <v>140</v>
      </c>
      <c r="F76" s="60">
        <v>25</v>
      </c>
      <c r="G76" s="60">
        <v>20</v>
      </c>
      <c r="H76" s="101"/>
      <c r="I76" s="95" t="s">
        <v>141</v>
      </c>
      <c r="J76" s="57">
        <v>0</v>
      </c>
      <c r="K76" s="95" t="s">
        <v>142</v>
      </c>
      <c r="L76" s="57">
        <v>0</v>
      </c>
      <c r="M76" s="96" t="s">
        <v>143</v>
      </c>
      <c r="N76" s="57">
        <v>0</v>
      </c>
      <c r="O76" s="79"/>
      <c r="P76" s="79"/>
    </row>
    <row r="77" spans="2:17" ht="20.149999999999999" customHeight="1" x14ac:dyDescent="0.45">
      <c r="B77" s="98" t="s">
        <v>144</v>
      </c>
      <c r="C77" s="58">
        <v>25.3</v>
      </c>
      <c r="D77" s="58">
        <v>22.9</v>
      </c>
      <c r="E77" s="100" t="s">
        <v>145</v>
      </c>
      <c r="F77" s="60">
        <v>250</v>
      </c>
      <c r="G77" s="60">
        <v>245</v>
      </c>
      <c r="H77" s="99"/>
      <c r="I77" s="95" t="s">
        <v>146</v>
      </c>
      <c r="J77" s="57">
        <v>0</v>
      </c>
      <c r="K77" s="95" t="s">
        <v>147</v>
      </c>
      <c r="L77" s="57">
        <v>0</v>
      </c>
      <c r="M77" s="96" t="s">
        <v>148</v>
      </c>
      <c r="N77" s="57">
        <v>0</v>
      </c>
      <c r="O77" s="79"/>
      <c r="P77" s="79"/>
    </row>
    <row r="78" spans="2:17" ht="20.149999999999999" customHeight="1" x14ac:dyDescent="0.45">
      <c r="B78" s="98" t="s">
        <v>149</v>
      </c>
      <c r="C78" s="58">
        <v>23.4</v>
      </c>
      <c r="D78" s="58">
        <v>20.9</v>
      </c>
      <c r="E78" s="100" t="s">
        <v>150</v>
      </c>
      <c r="F78" s="61"/>
      <c r="G78" s="61"/>
      <c r="H78" s="99"/>
      <c r="I78" s="96" t="s">
        <v>151</v>
      </c>
      <c r="J78" s="57">
        <v>0</v>
      </c>
      <c r="K78" s="95" t="s">
        <v>152</v>
      </c>
      <c r="L78" s="57">
        <v>0</v>
      </c>
      <c r="M78" s="102" t="s">
        <v>153</v>
      </c>
      <c r="N78" s="57">
        <v>0</v>
      </c>
      <c r="O78" s="79"/>
      <c r="P78" s="79"/>
    </row>
    <row r="79" spans="2:17" ht="20.149999999999999" customHeight="1" x14ac:dyDescent="0.45">
      <c r="B79" s="98" t="s">
        <v>154</v>
      </c>
      <c r="C79" s="58">
        <v>21.9</v>
      </c>
      <c r="D79" s="58">
        <v>19.399999999999999</v>
      </c>
      <c r="E79" s="98" t="s">
        <v>155</v>
      </c>
      <c r="F79" s="58">
        <v>16.7</v>
      </c>
      <c r="G79" s="58">
        <v>14.6</v>
      </c>
      <c r="H79" s="99"/>
      <c r="I79" s="96" t="s">
        <v>156</v>
      </c>
      <c r="J79" s="57">
        <v>0</v>
      </c>
      <c r="K79" s="96" t="s">
        <v>157</v>
      </c>
      <c r="L79" s="57">
        <v>0</v>
      </c>
      <c r="M79" s="96" t="s">
        <v>158</v>
      </c>
      <c r="N79" s="57">
        <v>0</v>
      </c>
      <c r="O79" s="78"/>
      <c r="P79" s="78"/>
    </row>
    <row r="80" spans="2:17" ht="20.149999999999999" customHeight="1" x14ac:dyDescent="0.45">
      <c r="B80" s="103" t="s">
        <v>159</v>
      </c>
      <c r="C80" s="62">
        <v>7.9499999999999994E-5</v>
      </c>
      <c r="D80" s="62">
        <v>8.0799999999999999E-5</v>
      </c>
      <c r="E80" s="100" t="s">
        <v>160</v>
      </c>
      <c r="F80" s="59">
        <v>37.9</v>
      </c>
      <c r="G80" s="59">
        <v>53</v>
      </c>
      <c r="H80" s="99"/>
      <c r="I80" s="96" t="s">
        <v>161</v>
      </c>
      <c r="J80" s="57">
        <v>0</v>
      </c>
      <c r="K80" s="95" t="s">
        <v>162</v>
      </c>
      <c r="L80" s="57">
        <v>0</v>
      </c>
      <c r="M80" s="96" t="s">
        <v>163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164</v>
      </c>
      <c r="C84" s="166"/>
    </row>
    <row r="85" spans="2:16" ht="15" customHeight="1" x14ac:dyDescent="0.45">
      <c r="B85" s="167" t="s">
        <v>181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3"/>
      <c r="C99" s="184"/>
      <c r="D99" s="184"/>
      <c r="E99" s="184"/>
      <c r="F99" s="184"/>
      <c r="G99" s="184"/>
      <c r="H99" s="184"/>
      <c r="I99" s="184"/>
      <c r="J99" s="184"/>
      <c r="K99" s="184"/>
      <c r="L99" s="184"/>
      <c r="M99" s="184"/>
      <c r="N99" s="184"/>
      <c r="O99" s="184"/>
      <c r="P99" s="185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27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G36:H36"/>
    <mergeCell ref="I36:J36"/>
    <mergeCell ref="K36:L36"/>
    <mergeCell ref="M36:N36"/>
    <mergeCell ref="E36:F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2025-01-21T09:55:06Z</dcterms:modified>
</cp:coreProperties>
</file>