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7EC6C4BF-B38E-47C8-84E4-458C040E908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D19" i="1"/>
  <c r="D31" i="1"/>
  <c r="E31" i="1"/>
  <c r="K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<sst xmlns="http://schemas.openxmlformats.org/spreadsheetml/2006/main" count="210" uniqueCount="194">
  <si>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</si>
  <si>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</si>
  <si>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</si>
  <si>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</si>
  <si>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</si>
  <si>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</si>
  <si>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</si>
  <si>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</si>
  <si>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</si>
  <si>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</si>
  <si>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</si>
  <si>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</si>
  <si>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</si>
  <si>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</si>
  <si>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</si>
  <si>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</si>
  <si>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</si>
  <si>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</si>
  <si>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</si>
  <si>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</si>
  <si>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</si>
  <si>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</si>
  <si>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</si>
  <si>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</si>
  <si>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</si>
  <si>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</si>
  <si>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</si>
  <si>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</si>
  <si>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</si>
  <si>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</si>
  <si>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</si>
  <si>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</si>
  <si>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</si>
  <si>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</si>
  <si>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</si>
  <si>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</si>
  <si>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</si>
  <si>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</si>
  <si>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</si>
  <si>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</si>
  <si>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</si>
  <si>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</si>
  <si>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</si>
  <si>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</si>
  <si>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</si>
  <si>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</si>
  <si>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</si>
  <si>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</si>
  <si>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</si>
  <si>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</si>
  <si>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</si>
  <si>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</si>
  <si>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</si>
  <si>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</si>
  <si>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</si>
  <si>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</si>
  <si>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</si>
  <si>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</si>
  <si>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</si>
  <si>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</si>
  <si>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</si>
  <si>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</si>
  <si>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</si>
  <si>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</si>
  <si>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</si>
  <si>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</si>
  <si>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</si>
  <si>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</si>
  <si>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</si>
  <si>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</si>
  <si>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</si>
  <si>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</si>
  <si>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</si>
  <si>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</si>
  <si>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</si>
  <si>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</si>
  <si>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</si>
  <si>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</si>
  <si>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</si>
  <si>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</si>
  <si>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</si>
  <si>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</si>
  <si>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</si>
  <si>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</si>
  <si>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</si>
  <si>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</si>
  <si>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</si>
  <si>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</si>
  <si>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</si>
  <si>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</si>
  <si>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</si>
  <si>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</si>
  <si>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</si>
  <si>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</si>
  <si>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</si>
  <si>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</si>
  <si>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</si>
  <si>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</si>
  <si>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</si>
  <si>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</si>
  <si>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</si>
  <si>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</si>
  <si>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</si>
  <si>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</si>
  <si>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</si>
  <si>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</si>
  <si>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</si>
  <si>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</si>
  <si>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</si>
  <si>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</si>
  <si>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</si>
  <si>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</si>
  <si>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</si>
  <si>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</si>
  <si>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</si>
  <si>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</si>
  <si>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</si>
  <si>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</si>
  <si>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</si>
  <si>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</si>
  <si>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</si>
  <si>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</si>
  <si>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</si>
  <si>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</si>
  <si>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</si>
  <si>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</si>
  <si>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</si>
  <si>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</si>
  <si>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</si>
  <si>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</si>
  <si>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</si>
  <si>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</si>
  <si>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</si>
  <si>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</si>
  <si>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</si>
  <si>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</si>
  <si>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</si>
  <si>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</si>
  <si>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</si>
  <si>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</si>
  <si>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</si>
  <si>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</si>
  <si>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</si>
  <si>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</si>
  <si>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</si>
  <si>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</si>
  <si>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</si>
  <si>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</si>
  <si>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</si>
  <si>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</si>
  <si>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</si>
  <si>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</si>
  <si>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</si>
  <si>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</si>
  <si>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</si>
  <si>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</si>
  <si>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</si>
  <si>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</si>
  <si>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</si>
  <si>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</si>
  <si>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</si>
  <si>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</si>
  <si>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</si>
  <si>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</si>
  <si>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</si>
  <si>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</si>
  <si>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</si>
  <si>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</si>
  <si>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</si>
  <si>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</si>
  <si>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</si>
  <si>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</si>
  <si>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</si>
  <si>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</si>
  <si>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</si>
  <si>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</si>
  <si>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</si>
  <si>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</si>
  <si>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</si>
  <si>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TMT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</si>
  <si>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</si>
  <si>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</si>
  <si>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</si>
  <si>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KSP</t>
    <phoneticPr fontId="3" type="noConversion"/>
  </si>
  <si>
    <t>KAMP</t>
    <phoneticPr fontId="3" type="noConversion"/>
  </si>
  <si>
    <t>ENG-KSP</t>
    <phoneticPr fontId="3" type="noConversion"/>
  </si>
  <si>
    <t>S</t>
    <phoneticPr fontId="3" type="noConversion"/>
  </si>
  <si>
    <t>N</t>
    <phoneticPr fontId="3" type="noConversion"/>
  </si>
  <si>
    <t>20s/29k 30s/26k 40s/20k</t>
    <phoneticPr fontId="3" type="noConversion"/>
  </si>
  <si>
    <t>20s/26k 30s/27k 40s/23k</t>
    <phoneticPr fontId="3" type="noConversion"/>
  </si>
  <si>
    <t>M_057014-057015:T</t>
    <phoneticPr fontId="3" type="noConversion"/>
  </si>
  <si>
    <t>1. [UT 06:30-08:06] gmon 그래프 생성 오류 : IC.G 및 Icgui 재부팅하여 해결</t>
    <phoneticPr fontId="3" type="noConversion"/>
  </si>
  <si>
    <t>2. [UT 08:40-08:59] RA  Motor가 멈추지 않고 흔들려 관측이 진행되지 않는 현상 발생 : Stow시켜 위치 초기화 하여 해결</t>
    <phoneticPr fontId="3" type="noConversion"/>
  </si>
  <si>
    <t xml:space="preserve">                      : 2개 영상 촬영 후 같은 현상 반복 : 모터 먼저 끄고 TCC, EIB 끄고 매뉴얼과 같이 재부팅 하여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</si>
</sst>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5" zoomScaleNormal="145" workbookViewId="0">
      <selection activeCell="F30" sqref="F30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59">
        <v>45677</v>
      </c>
      <c r="D3" s="160"/>
      <c r="E3" s="1"/>
      <c r="F3" s="1"/>
      <c r="G3" s="1"/>
      <c r="H3" s="1"/>
      <c r="I3" s="1"/>
      <c r="J3" s="1"/>
      <c r="K3" s="64" t="s">
        <v>2</v>
      </c>
      <c r="L3" s="161">
        <f>(P31-(P32+P33))/P31*100</f>
        <v>96.374045801526719</v>
      </c>
      <c r="M3" s="161"/>
      <c r="N3" s="64" t="s">
        <v>3</v>
      </c>
      <c r="O3" s="161">
        <f>(P31-P33)/P31*100</f>
        <v>96.374045801526719</v>
      </c>
      <c r="P3" s="161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6">
        <v>2.6388888888888889E-2</v>
      </c>
      <c r="D9" s="7">
        <v>0.9</v>
      </c>
      <c r="E9" s="7">
        <v>15.9</v>
      </c>
      <c r="F9" s="7">
        <v>35</v>
      </c>
      <c r="G9" s="34" t="s">
        <v>187</v>
      </c>
      <c r="H9" s="7">
        <v>1</v>
      </c>
      <c r="I9" s="34">
        <v>67.099999999999994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6">
        <v>0.17986111111111111</v>
      </c>
      <c r="D10" s="7">
        <v>1.1000000000000001</v>
      </c>
      <c r="E10" s="7">
        <v>16</v>
      </c>
      <c r="F10" s="7">
        <v>20</v>
      </c>
      <c r="G10" s="112" t="s">
        <v>186</v>
      </c>
      <c r="H10" s="7">
        <v>2.2999999999999998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0.39027777777777778</v>
      </c>
      <c r="D11" s="13">
        <v>0.8</v>
      </c>
      <c r="E11" s="13">
        <v>15.5</v>
      </c>
      <c r="F11" s="13">
        <v>25</v>
      </c>
      <c r="G11" s="113" t="s">
        <v>186</v>
      </c>
      <c r="H11" s="13">
        <v>0.6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24.363888888888891</v>
      </c>
      <c r="D12" s="17">
        <f>AVERAGE(D9:D11)</f>
        <v>0.93333333333333324</v>
      </c>
      <c r="E12" s="17">
        <f>AVERAGE(E9:E11)</f>
        <v>15.799999999999999</v>
      </c>
      <c r="F12" s="18">
        <f>AVERAGE(F9:F11)</f>
        <v>26.666666666666668</v>
      </c>
      <c r="G12" s="19"/>
      <c r="H12" s="20">
        <f>AVERAGE(H9:H11)</f>
        <v>1.3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176</v>
      </c>
      <c r="D16" s="25" t="s">
        <v>177</v>
      </c>
      <c r="E16" s="25" t="s">
        <v>178</v>
      </c>
      <c r="F16" s="25" t="s">
        <v>183</v>
      </c>
      <c r="G16" s="25" t="s">
        <v>185</v>
      </c>
      <c r="H16" s="25" t="s">
        <v>184</v>
      </c>
      <c r="I16" s="25" t="s">
        <v>179</v>
      </c>
      <c r="J16" s="25" t="s">
        <v>180</v>
      </c>
      <c r="K16" s="25"/>
      <c r="L16" s="25"/>
      <c r="M16" s="25"/>
      <c r="N16" s="25"/>
      <c r="O16" s="25"/>
      <c r="P16" s="25" t="s">
        <v>176</v>
      </c>
    </row>
    <row r="17" spans="2:16" ht="14.15" customHeight="1" x14ac:dyDescent="0.45">
      <c r="B17" s="33" t="s">
        <v>42</v>
      </c>
      <c r="C17" s="26">
        <v>0.99097222222222225</v>
      </c>
      <c r="D17" s="26">
        <v>0.99305555555555547</v>
      </c>
      <c r="E17" s="26">
        <v>2.6388888888888889E-2</v>
      </c>
      <c r="F17" s="26">
        <v>5.1388888888888894E-2</v>
      </c>
      <c r="G17" s="26">
        <v>0.13680555555555554</v>
      </c>
      <c r="H17" s="26">
        <v>0.29375000000000001</v>
      </c>
      <c r="I17" s="26">
        <v>0.35555555555555557</v>
      </c>
      <c r="J17" s="26">
        <v>0.39027777777777778</v>
      </c>
      <c r="K17" s="26"/>
      <c r="L17" s="26"/>
      <c r="M17" s="26"/>
      <c r="N17" s="26"/>
      <c r="O17" s="26"/>
      <c r="P17" s="26">
        <v>0.39444444444444443</v>
      </c>
    </row>
    <row r="18" spans="2:16" ht="14.15" customHeight="1" x14ac:dyDescent="0.45">
      <c r="B18" s="33" t="s">
        <v>43</v>
      </c>
      <c r="C18" s="25">
        <v>56833</v>
      </c>
      <c r="D18" s="25">
        <v>56834</v>
      </c>
      <c r="E18" s="25">
        <v>56845</v>
      </c>
      <c r="F18" s="25">
        <v>56861</v>
      </c>
      <c r="G18" s="25">
        <v>56920</v>
      </c>
      <c r="H18" s="25">
        <v>57023</v>
      </c>
      <c r="I18" s="25">
        <v>57064</v>
      </c>
      <c r="J18" s="25">
        <v>57079</v>
      </c>
      <c r="K18" s="25"/>
      <c r="L18" s="25"/>
      <c r="M18" s="25"/>
      <c r="N18" s="25"/>
      <c r="O18" s="25"/>
      <c r="P18" s="25">
        <v>57084</v>
      </c>
    </row>
    <row r="19" spans="2:16" ht="14.15" customHeight="1" thickBot="1" x14ac:dyDescent="0.5">
      <c r="B19" s="12" t="s">
        <v>44</v>
      </c>
      <c r="C19" s="27"/>
      <c r="D19" s="25">
        <f>E18-1</f>
        <v>56844</v>
      </c>
      <c r="E19" s="25">
        <f t="shared" ref="E19:I19" si="0">F18-1</f>
        <v>56860</v>
      </c>
      <c r="F19" s="25">
        <f t="shared" si="0"/>
        <v>56919</v>
      </c>
      <c r="G19" s="25">
        <f t="shared" si="0"/>
        <v>57022</v>
      </c>
      <c r="H19" s="25">
        <f t="shared" si="0"/>
        <v>57063</v>
      </c>
      <c r="I19" s="25">
        <f t="shared" si="0"/>
        <v>57078</v>
      </c>
      <c r="J19" s="25">
        <v>57083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>IF(ISNUMBER(D18),D19-D18+1,"")</f>
        <v>11</v>
      </c>
      <c r="E20" s="31">
        <f t="shared" ref="E20:O20" si="1">IF(ISNUMBER(E18),E19-E18+1,"")</f>
        <v>16</v>
      </c>
      <c r="F20" s="31">
        <f t="shared" si="1"/>
        <v>59</v>
      </c>
      <c r="G20" s="31">
        <f t="shared" si="1"/>
        <v>103</v>
      </c>
      <c r="H20" s="31">
        <f t="shared" si="1"/>
        <v>41</v>
      </c>
      <c r="I20" s="31">
        <f t="shared" si="1"/>
        <v>15</v>
      </c>
      <c r="J20" s="31">
        <f t="shared" si="1"/>
        <v>5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31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3" t="s">
        <v>22</v>
      </c>
      <c r="D22" s="33" t="s">
        <v>24</v>
      </c>
      <c r="E22" s="33" t="s">
        <v>47</v>
      </c>
      <c r="F22" s="170" t="s">
        <v>48</v>
      </c>
      <c r="G22" s="170"/>
      <c r="H22" s="170"/>
      <c r="I22" s="170"/>
      <c r="J22" s="33" t="s">
        <v>22</v>
      </c>
      <c r="K22" s="33" t="s">
        <v>24</v>
      </c>
      <c r="L22" s="33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4">
        <v>56839</v>
      </c>
      <c r="D23" s="34">
        <v>56841</v>
      </c>
      <c r="E23" s="34" t="s">
        <v>49</v>
      </c>
      <c r="F23" s="157" t="s">
        <v>188</v>
      </c>
      <c r="G23" s="157"/>
      <c r="H23" s="157"/>
      <c r="I23" s="157"/>
      <c r="J23" s="34"/>
      <c r="K23" s="34"/>
      <c r="L23" s="34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4"/>
      <c r="D24" s="34"/>
      <c r="E24" s="34" t="s">
        <v>51</v>
      </c>
      <c r="F24" s="157"/>
      <c r="G24" s="157"/>
      <c r="H24" s="157"/>
      <c r="I24" s="157"/>
      <c r="J24" s="34"/>
      <c r="K24" s="34"/>
      <c r="L24" s="34" t="s">
        <v>52</v>
      </c>
      <c r="M24" s="157"/>
      <c r="N24" s="157"/>
      <c r="O24" s="157"/>
      <c r="P24" s="157"/>
    </row>
    <row r="25" spans="2:16" ht="13.5" customHeight="1" x14ac:dyDescent="0.45">
      <c r="B25" s="169"/>
      <c r="C25" s="34">
        <v>56842</v>
      </c>
      <c r="D25" s="34">
        <v>56844</v>
      </c>
      <c r="E25" s="34" t="s">
        <v>52</v>
      </c>
      <c r="F25" s="157" t="s">
        <v>189</v>
      </c>
      <c r="G25" s="157"/>
      <c r="H25" s="157"/>
      <c r="I25" s="157"/>
      <c r="J25" s="34"/>
      <c r="K25" s="34"/>
      <c r="L25" s="34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4"/>
      <c r="D26" s="34"/>
      <c r="E26" s="34" t="s">
        <v>50</v>
      </c>
      <c r="F26" s="157"/>
      <c r="G26" s="157"/>
      <c r="H26" s="157"/>
      <c r="I26" s="157"/>
      <c r="J26" s="34"/>
      <c r="K26" s="34"/>
      <c r="L26" s="34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54</v>
      </c>
      <c r="D29" s="37" t="s">
        <v>55</v>
      </c>
      <c r="E29" s="37" t="s">
        <v>56</v>
      </c>
      <c r="F29" s="37" t="s">
        <v>57</v>
      </c>
      <c r="G29" s="37" t="s">
        <v>58</v>
      </c>
      <c r="H29" s="37" t="s">
        <v>59</v>
      </c>
      <c r="I29" s="37" t="s">
        <v>60</v>
      </c>
      <c r="J29" s="37" t="s">
        <v>61</v>
      </c>
      <c r="K29" s="37" t="s">
        <v>62</v>
      </c>
      <c r="L29" s="37" t="s">
        <v>63</v>
      </c>
      <c r="M29" s="37" t="s">
        <v>64</v>
      </c>
      <c r="N29" s="37" t="s">
        <v>65</v>
      </c>
      <c r="O29" s="38" t="s">
        <v>66</v>
      </c>
      <c r="P29" s="39" t="s">
        <v>67</v>
      </c>
    </row>
    <row r="30" spans="2:16" ht="14.15" customHeight="1" x14ac:dyDescent="0.45">
      <c r="B30" s="35" t="s">
        <v>167</v>
      </c>
      <c r="C30" s="40"/>
      <c r="D30" s="41">
        <v>8.3333333333333329E-2</v>
      </c>
      <c r="E30" s="41">
        <v>0.10416666666666667</v>
      </c>
      <c r="F30" s="41"/>
      <c r="G30" s="41"/>
      <c r="H30" s="41"/>
      <c r="I30" s="41"/>
      <c r="J30" s="41"/>
      <c r="K30" s="42"/>
      <c r="L30" s="41"/>
      <c r="M30" s="41"/>
      <c r="N30" s="41"/>
      <c r="O30" s="43">
        <v>0.15486111111111112</v>
      </c>
      <c r="P30" s="44">
        <f>SUM(C30:J30,L30:N30)</f>
        <v>0.1875</v>
      </c>
    </row>
    <row r="31" spans="2:16" ht="14.15" customHeight="1" x14ac:dyDescent="0.45">
      <c r="B31" s="35" t="s">
        <v>168</v>
      </c>
      <c r="C31" s="45"/>
      <c r="D31" s="6">
        <f>G17-F17+H17-G17</f>
        <v>0.24236111111111111</v>
      </c>
      <c r="E31" s="6">
        <f>I17-H17</f>
        <v>6.1805555555555558E-2</v>
      </c>
      <c r="F31" s="6"/>
      <c r="G31" s="6"/>
      <c r="H31" s="6"/>
      <c r="I31" s="6"/>
      <c r="J31" s="6"/>
      <c r="K31" s="6">
        <f>J17-I17+F17-E17</f>
        <v>5.9722222222222218E-2</v>
      </c>
      <c r="L31" s="6"/>
      <c r="M31" s="6"/>
      <c r="N31" s="6"/>
      <c r="O31" s="46"/>
      <c r="P31" s="44">
        <f>SUM(C31:N31)</f>
        <v>0.36388888888888893</v>
      </c>
    </row>
    <row r="32" spans="2:16" ht="14.15" customHeight="1" x14ac:dyDescent="0.45">
      <c r="B32" s="35" t="s">
        <v>68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69</v>
      </c>
      <c r="C33" s="50"/>
      <c r="D33" s="51"/>
      <c r="E33" s="51"/>
      <c r="F33" s="51"/>
      <c r="G33" s="51"/>
      <c r="H33" s="51"/>
      <c r="I33" s="51"/>
      <c r="J33" s="51"/>
      <c r="K33" s="51">
        <v>1.3194444444444444E-2</v>
      </c>
      <c r="L33" s="51"/>
      <c r="M33" s="51"/>
      <c r="N33" s="51"/>
      <c r="O33" s="52"/>
      <c r="P33" s="53">
        <f>SUM(C33:N33)</f>
        <v>1.3194444444444444E-2</v>
      </c>
    </row>
    <row r="34" spans="2:16" ht="14.15" customHeight="1" x14ac:dyDescent="0.45">
      <c r="B34" s="105" t="s">
        <v>169</v>
      </c>
      <c r="C34" s="107">
        <f>C31-C32-C33</f>
        <v>0</v>
      </c>
      <c r="D34" s="107">
        <f t="shared" ref="D34:N34" si="2">D31-D32-D33</f>
        <v>0.24236111111111111</v>
      </c>
      <c r="E34" s="107">
        <f t="shared" si="2"/>
        <v>6.1805555555555558E-2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4.6527777777777772E-2</v>
      </c>
      <c r="L34" s="107">
        <f t="shared" si="2"/>
        <v>0</v>
      </c>
      <c r="M34" s="107">
        <f t="shared" si="2"/>
        <v>0</v>
      </c>
      <c r="N34" s="107">
        <f t="shared" si="2"/>
        <v>0</v>
      </c>
      <c r="O34" s="111"/>
      <c r="P34" s="108">
        <f>P31-P32-P33</f>
        <v>0.35069444444444448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70</v>
      </c>
      <c r="C36" s="152" t="s">
        <v>190</v>
      </c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191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48" t="s">
        <v>192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5" customHeight="1" x14ac:dyDescent="0.45">
      <c r="B46" s="139" t="s">
        <v>193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0">
        <v>1.02</v>
      </c>
      <c r="E53" s="110"/>
      <c r="F53" s="110"/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6"/>
      <c r="F54" s="110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6" t="b">
        <v>1</v>
      </c>
      <c r="E59" s="114" t="s">
        <v>80</v>
      </c>
      <c r="F59" s="115"/>
      <c r="G59" s="56" t="b">
        <v>1</v>
      </c>
      <c r="H59" s="122" t="s">
        <v>81</v>
      </c>
      <c r="I59" s="115"/>
      <c r="J59" s="56" t="b">
        <v>1</v>
      </c>
      <c r="K59" s="122" t="s">
        <v>82</v>
      </c>
      <c r="L59" s="115"/>
      <c r="M59" s="56" t="b">
        <v>1</v>
      </c>
      <c r="N59" s="123" t="s">
        <v>83</v>
      </c>
      <c r="O59" s="115"/>
      <c r="P59" s="56" t="b">
        <v>1</v>
      </c>
    </row>
    <row r="60" spans="2:16" ht="20.149999999999999" customHeight="1" x14ac:dyDescent="0.45">
      <c r="B60" s="114" t="s">
        <v>84</v>
      </c>
      <c r="C60" s="115"/>
      <c r="D60" s="56" t="b">
        <v>1</v>
      </c>
      <c r="E60" s="114" t="s">
        <v>85</v>
      </c>
      <c r="F60" s="115"/>
      <c r="G60" s="56" t="b">
        <v>1</v>
      </c>
      <c r="H60" s="122" t="s">
        <v>86</v>
      </c>
      <c r="I60" s="115"/>
      <c r="J60" s="56" t="b">
        <v>1</v>
      </c>
      <c r="K60" s="122" t="s">
        <v>87</v>
      </c>
      <c r="L60" s="115"/>
      <c r="M60" s="56" t="b">
        <v>1</v>
      </c>
      <c r="N60" s="123" t="s">
        <v>88</v>
      </c>
      <c r="O60" s="115"/>
      <c r="P60" s="56" t="b">
        <v>1</v>
      </c>
    </row>
    <row r="61" spans="2:16" ht="20.149999999999999" customHeight="1" x14ac:dyDescent="0.45">
      <c r="B61" s="114" t="s">
        <v>89</v>
      </c>
      <c r="C61" s="115"/>
      <c r="D61" s="56" t="b">
        <v>1</v>
      </c>
      <c r="E61" s="114" t="s">
        <v>90</v>
      </c>
      <c r="F61" s="115"/>
      <c r="G61" s="56" t="b">
        <v>1</v>
      </c>
      <c r="H61" s="122" t="s">
        <v>91</v>
      </c>
      <c r="I61" s="115"/>
      <c r="J61" s="56" t="b">
        <v>1</v>
      </c>
      <c r="K61" s="122" t="s">
        <v>92</v>
      </c>
      <c r="L61" s="115"/>
      <c r="M61" s="56" t="b">
        <v>1</v>
      </c>
      <c r="N61" s="123" t="s">
        <v>93</v>
      </c>
      <c r="O61" s="115"/>
      <c r="P61" s="56" t="b">
        <v>1</v>
      </c>
    </row>
    <row r="62" spans="2:16" ht="20.149999999999999" customHeight="1" x14ac:dyDescent="0.45">
      <c r="B62" s="122" t="s">
        <v>91</v>
      </c>
      <c r="C62" s="115"/>
      <c r="D62" s="56" t="b">
        <v>1</v>
      </c>
      <c r="E62" s="114" t="s">
        <v>94</v>
      </c>
      <c r="F62" s="115"/>
      <c r="G62" s="56" t="b">
        <v>1</v>
      </c>
      <c r="H62" s="122" t="s">
        <v>95</v>
      </c>
      <c r="I62" s="115"/>
      <c r="J62" s="56" t="b">
        <v>0</v>
      </c>
      <c r="K62" s="122" t="s">
        <v>96</v>
      </c>
      <c r="L62" s="115"/>
      <c r="M62" s="56" t="b">
        <v>1</v>
      </c>
      <c r="N62" s="123" t="s">
        <v>86</v>
      </c>
      <c r="O62" s="115"/>
      <c r="P62" s="56" t="b">
        <v>1</v>
      </c>
    </row>
    <row r="63" spans="2:16" ht="20.149999999999999" customHeight="1" x14ac:dyDescent="0.45">
      <c r="B63" s="122" t="s">
        <v>97</v>
      </c>
      <c r="C63" s="115"/>
      <c r="D63" s="56" t="b">
        <v>1</v>
      </c>
      <c r="E63" s="114" t="s">
        <v>98</v>
      </c>
      <c r="F63" s="115"/>
      <c r="G63" s="56" t="b">
        <v>1</v>
      </c>
      <c r="H63" s="66"/>
      <c r="I63" s="67"/>
      <c r="J63" s="68"/>
      <c r="K63" s="122" t="s">
        <v>99</v>
      </c>
      <c r="L63" s="115"/>
      <c r="M63" s="56" t="b">
        <v>1</v>
      </c>
      <c r="N63" s="123" t="s">
        <v>166</v>
      </c>
      <c r="O63" s="115"/>
      <c r="P63" s="56" t="b">
        <v>1</v>
      </c>
    </row>
    <row r="64" spans="2:16" ht="20.149999999999999" customHeight="1" x14ac:dyDescent="0.45">
      <c r="B64" s="122" t="s">
        <v>100</v>
      </c>
      <c r="C64" s="115"/>
      <c r="D64" s="56" t="b">
        <v>0</v>
      </c>
      <c r="E64" s="114" t="s">
        <v>101</v>
      </c>
      <c r="F64" s="115"/>
      <c r="G64" s="56" t="b">
        <v>1</v>
      </c>
      <c r="H64" s="69"/>
      <c r="I64" s="70"/>
      <c r="J64" s="71"/>
      <c r="K64" s="124" t="s">
        <v>102</v>
      </c>
      <c r="L64" s="125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4" t="s">
        <v>165</v>
      </c>
      <c r="F65" s="115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6" t="s">
        <v>108</v>
      </c>
      <c r="C69" s="116"/>
      <c r="D69" s="79"/>
      <c r="E69" s="79"/>
      <c r="F69" s="118" t="s">
        <v>109</v>
      </c>
      <c r="G69" s="120" t="s">
        <v>110</v>
      </c>
      <c r="H69" s="79"/>
      <c r="I69" s="116" t="s">
        <v>111</v>
      </c>
      <c r="J69" s="116"/>
      <c r="K69" s="79"/>
      <c r="L69" s="80" t="s">
        <v>103</v>
      </c>
      <c r="M69" s="81" t="s">
        <v>104</v>
      </c>
      <c r="N69" s="81" t="s">
        <v>105</v>
      </c>
      <c r="O69" s="81" t="s">
        <v>106</v>
      </c>
      <c r="P69" s="82" t="s">
        <v>107</v>
      </c>
    </row>
    <row r="70" spans="2:17" ht="10" customHeight="1" thickBot="1" x14ac:dyDescent="0.25">
      <c r="B70" s="117"/>
      <c r="C70" s="117"/>
      <c r="D70" s="83"/>
      <c r="E70" s="84"/>
      <c r="F70" s="119"/>
      <c r="G70" s="121"/>
      <c r="H70" s="85"/>
      <c r="I70" s="117"/>
      <c r="J70" s="117"/>
      <c r="K70" s="79"/>
      <c r="L70" s="86" t="s">
        <v>112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113</v>
      </c>
      <c r="C71" s="90" t="s">
        <v>114</v>
      </c>
      <c r="D71" s="91" t="s">
        <v>115</v>
      </c>
      <c r="E71" s="92" t="s">
        <v>116</v>
      </c>
      <c r="F71" s="90" t="s">
        <v>114</v>
      </c>
      <c r="G71" s="93" t="s">
        <v>115</v>
      </c>
      <c r="H71" s="94"/>
      <c r="I71" s="95" t="s">
        <v>117</v>
      </c>
      <c r="J71" s="57">
        <v>2</v>
      </c>
      <c r="K71" s="96" t="s">
        <v>172</v>
      </c>
      <c r="L71" s="57">
        <v>0</v>
      </c>
      <c r="M71" s="95" t="s">
        <v>118</v>
      </c>
      <c r="N71" s="57">
        <v>0</v>
      </c>
      <c r="O71" s="97" t="s">
        <v>119</v>
      </c>
      <c r="P71" s="57">
        <v>0</v>
      </c>
      <c r="Q71" s="104"/>
    </row>
    <row r="72" spans="2:17" ht="20.149999999999999" customHeight="1" x14ac:dyDescent="0.45">
      <c r="B72" s="98" t="s">
        <v>120</v>
      </c>
      <c r="C72" s="58">
        <v>-162.30000000000001</v>
      </c>
      <c r="D72" s="58">
        <v>-163.1</v>
      </c>
      <c r="E72" s="98" t="s">
        <v>121</v>
      </c>
      <c r="F72" s="58">
        <v>20.100000000000001</v>
      </c>
      <c r="G72" s="58">
        <v>17.899999999999999</v>
      </c>
      <c r="H72" s="99"/>
      <c r="I72" s="95" t="s">
        <v>122</v>
      </c>
      <c r="J72" s="57">
        <v>0</v>
      </c>
      <c r="K72" s="96" t="s">
        <v>173</v>
      </c>
      <c r="L72" s="57">
        <v>0</v>
      </c>
      <c r="M72" s="96" t="s">
        <v>123</v>
      </c>
      <c r="N72" s="57">
        <v>0</v>
      </c>
      <c r="O72" s="96" t="s">
        <v>174</v>
      </c>
      <c r="P72" s="57">
        <v>0</v>
      </c>
      <c r="Q72" s="104"/>
    </row>
    <row r="73" spans="2:17" ht="20.149999999999999" customHeight="1" x14ac:dyDescent="0.45">
      <c r="B73" s="98" t="s">
        <v>124</v>
      </c>
      <c r="C73" s="58">
        <v>-165.4</v>
      </c>
      <c r="D73" s="58">
        <v>-166.1</v>
      </c>
      <c r="E73" s="100" t="s">
        <v>125</v>
      </c>
      <c r="F73" s="59">
        <v>38.4</v>
      </c>
      <c r="G73" s="59">
        <v>25.7</v>
      </c>
      <c r="H73" s="99"/>
      <c r="I73" s="95" t="s">
        <v>126</v>
      </c>
      <c r="J73" s="57">
        <v>0</v>
      </c>
      <c r="K73" s="96" t="s">
        <v>127</v>
      </c>
      <c r="L73" s="57">
        <v>0</v>
      </c>
      <c r="M73" s="96" t="s">
        <v>128</v>
      </c>
      <c r="N73" s="57">
        <v>0</v>
      </c>
      <c r="O73" s="96" t="s">
        <v>175</v>
      </c>
      <c r="P73" s="57">
        <v>0</v>
      </c>
      <c r="Q73" s="104"/>
    </row>
    <row r="74" spans="2:17" ht="20.149999999999999" customHeight="1" x14ac:dyDescent="0.45">
      <c r="B74" s="98" t="s">
        <v>129</v>
      </c>
      <c r="C74" s="58">
        <v>-196.8</v>
      </c>
      <c r="D74" s="58">
        <v>-190.1</v>
      </c>
      <c r="E74" s="100" t="s">
        <v>130</v>
      </c>
      <c r="F74" s="60">
        <v>5</v>
      </c>
      <c r="G74" s="60">
        <v>5</v>
      </c>
      <c r="H74" s="99"/>
      <c r="I74" s="95" t="s">
        <v>131</v>
      </c>
      <c r="J74" s="57">
        <v>0</v>
      </c>
      <c r="K74" s="96" t="s">
        <v>132</v>
      </c>
      <c r="L74" s="57">
        <v>0</v>
      </c>
      <c r="M74" s="95" t="s">
        <v>133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134</v>
      </c>
      <c r="C75" s="58">
        <v>-107.7</v>
      </c>
      <c r="D75" s="58">
        <v>-110.3</v>
      </c>
      <c r="E75" s="100" t="s">
        <v>135</v>
      </c>
      <c r="F75" s="60">
        <v>30</v>
      </c>
      <c r="G75" s="60">
        <v>30</v>
      </c>
      <c r="H75" s="101"/>
      <c r="I75" s="95" t="s">
        <v>136</v>
      </c>
      <c r="J75" s="57">
        <v>0</v>
      </c>
      <c r="K75" s="96" t="s">
        <v>137</v>
      </c>
      <c r="L75" s="57">
        <v>0</v>
      </c>
      <c r="M75" s="95" t="s">
        <v>138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139</v>
      </c>
      <c r="C76" s="58">
        <v>28.8</v>
      </c>
      <c r="D76" s="58">
        <v>27.3</v>
      </c>
      <c r="E76" s="100" t="s">
        <v>140</v>
      </c>
      <c r="F76" s="60">
        <v>25</v>
      </c>
      <c r="G76" s="60">
        <v>20</v>
      </c>
      <c r="H76" s="101"/>
      <c r="I76" s="95" t="s">
        <v>141</v>
      </c>
      <c r="J76" s="57">
        <v>0</v>
      </c>
      <c r="K76" s="95" t="s">
        <v>142</v>
      </c>
      <c r="L76" s="57">
        <v>0</v>
      </c>
      <c r="M76" s="96" t="s">
        <v>143</v>
      </c>
      <c r="N76" s="57">
        <v>0</v>
      </c>
      <c r="O76" s="79"/>
      <c r="P76" s="79"/>
    </row>
    <row r="77" spans="2:17" ht="20.149999999999999" customHeight="1" x14ac:dyDescent="0.45">
      <c r="B77" s="98" t="s">
        <v>144</v>
      </c>
      <c r="C77" s="58">
        <v>24.8</v>
      </c>
      <c r="D77" s="58">
        <v>23.4</v>
      </c>
      <c r="E77" s="100" t="s">
        <v>145</v>
      </c>
      <c r="F77" s="60">
        <v>245</v>
      </c>
      <c r="G77" s="60">
        <v>240</v>
      </c>
      <c r="H77" s="99"/>
      <c r="I77" s="95" t="s">
        <v>146</v>
      </c>
      <c r="J77" s="57">
        <v>0</v>
      </c>
      <c r="K77" s="95" t="s">
        <v>147</v>
      </c>
      <c r="L77" s="57">
        <v>0</v>
      </c>
      <c r="M77" s="96" t="s">
        <v>148</v>
      </c>
      <c r="N77" s="57">
        <v>0</v>
      </c>
      <c r="O77" s="79"/>
      <c r="P77" s="79"/>
    </row>
    <row r="78" spans="2:17" ht="20.149999999999999" customHeight="1" x14ac:dyDescent="0.45">
      <c r="B78" s="98" t="s">
        <v>149</v>
      </c>
      <c r="C78" s="58">
        <v>22.9</v>
      </c>
      <c r="D78" s="58">
        <v>21.4</v>
      </c>
      <c r="E78" s="100" t="s">
        <v>150</v>
      </c>
      <c r="F78" s="61"/>
      <c r="G78" s="61"/>
      <c r="H78" s="99"/>
      <c r="I78" s="96" t="s">
        <v>151</v>
      </c>
      <c r="J78" s="57">
        <v>0</v>
      </c>
      <c r="K78" s="95" t="s">
        <v>152</v>
      </c>
      <c r="L78" s="57">
        <v>0</v>
      </c>
      <c r="M78" s="102" t="s">
        <v>153</v>
      </c>
      <c r="N78" s="57">
        <v>0</v>
      </c>
      <c r="O78" s="79"/>
      <c r="P78" s="79"/>
    </row>
    <row r="79" spans="2:17" ht="20.149999999999999" customHeight="1" x14ac:dyDescent="0.45">
      <c r="B79" s="98" t="s">
        <v>154</v>
      </c>
      <c r="C79" s="58">
        <v>21.5</v>
      </c>
      <c r="D79" s="58">
        <v>19.899999999999999</v>
      </c>
      <c r="E79" s="98" t="s">
        <v>155</v>
      </c>
      <c r="F79" s="58">
        <v>17.600000000000001</v>
      </c>
      <c r="G79" s="58">
        <v>16.3</v>
      </c>
      <c r="H79" s="99"/>
      <c r="I79" s="96" t="s">
        <v>156</v>
      </c>
      <c r="J79" s="57">
        <v>0</v>
      </c>
      <c r="K79" s="96" t="s">
        <v>157</v>
      </c>
      <c r="L79" s="57">
        <v>0</v>
      </c>
      <c r="M79" s="96" t="s">
        <v>158</v>
      </c>
      <c r="N79" s="57">
        <v>0</v>
      </c>
      <c r="O79" s="78"/>
      <c r="P79" s="78"/>
    </row>
    <row r="80" spans="2:17" ht="20.149999999999999" customHeight="1" x14ac:dyDescent="0.45">
      <c r="B80" s="103" t="s">
        <v>159</v>
      </c>
      <c r="C80" s="62">
        <v>9.1799999999999995E-5</v>
      </c>
      <c r="D80" s="62">
        <v>8.0500000000000005E-5</v>
      </c>
      <c r="E80" s="100" t="s">
        <v>160</v>
      </c>
      <c r="F80" s="59">
        <v>37</v>
      </c>
      <c r="G80" s="59">
        <v>35.200000000000003</v>
      </c>
      <c r="H80" s="99"/>
      <c r="I80" s="96" t="s">
        <v>161</v>
      </c>
      <c r="J80" s="57">
        <v>0</v>
      </c>
      <c r="K80" s="95" t="s">
        <v>162</v>
      </c>
      <c r="L80" s="57">
        <v>0</v>
      </c>
      <c r="M80" s="96" t="s">
        <v>163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181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9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G36:H36"/>
    <mergeCell ref="I36:J36"/>
    <mergeCell ref="K36:L36"/>
    <mergeCell ref="M36:N36"/>
    <mergeCell ref="E36:F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2025-01-20T09:40:34Z</dcterms:modified>
</cp:coreProperties>
</file>