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A79D47D2-959E-4009-BF5C-D1A76FD3DA0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D19" i="1"/>
  <c r="D31" i="1"/>
  <c r="E31" i="1"/>
  <c r="K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<sst xmlns="http://schemas.openxmlformats.org/spreadsheetml/2006/main" count="218" uniqueCount="202">
  <si>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</si>
  <si>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</si>
  <si>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</si>
  <si>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</si>
  <si>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</si>
  <si>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</si>
  <si>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</si>
  <si>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</si>
  <si>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</si>
  <si>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</si>
  <si>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</si>
  <si>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</si>
  <si>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</si>
  <si>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</si>
  <si>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</si>
  <si>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</si>
  <si>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</si>
  <si>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</si>
  <si>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</si>
  <si>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</si>
  <si>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</si>
  <si>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</si>
  <si>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</si>
  <si>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</si>
  <si>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</si>
  <si>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</si>
  <si>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</si>
  <si>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</si>
  <si>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</si>
  <si>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</si>
  <si>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</si>
  <si>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</si>
  <si>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</si>
  <si>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</si>
  <si>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</si>
  <si>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</si>
  <si>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</si>
  <si>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</si>
  <si>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</si>
  <si>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</si>
  <si>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</si>
  <si>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</si>
  <si>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</si>
  <si>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</si>
  <si>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</si>
  <si>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</si>
  <si>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</si>
  <si>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</si>
  <si>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</si>
  <si>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</si>
  <si>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</si>
  <si>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</si>
  <si>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</si>
  <si>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</si>
  <si>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</si>
  <si>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</si>
  <si>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</si>
  <si>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</si>
  <si>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</si>
  <si>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</si>
  <si>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</si>
  <si>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</si>
  <si>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</si>
  <si>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</si>
  <si>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</si>
  <si>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</si>
  <si>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</si>
  <si>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</si>
  <si>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</si>
  <si>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</si>
  <si>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</si>
  <si>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</si>
  <si>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</si>
  <si>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</si>
  <si>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</si>
  <si>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</si>
  <si>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</si>
  <si>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</si>
  <si>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</si>
  <si>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</si>
  <si>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</si>
  <si>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</si>
  <si>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</si>
  <si>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</si>
  <si>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</si>
  <si>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</si>
  <si>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</si>
  <si>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</si>
  <si>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</si>
  <si>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</si>
  <si>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</si>
  <si>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</si>
  <si>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</si>
  <si>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</si>
  <si>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</si>
  <si>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</si>
  <si>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</si>
  <si>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</si>
  <si>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</si>
  <si>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</si>
  <si>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</si>
  <si>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</si>
  <si>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</si>
  <si>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</si>
  <si>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</si>
  <si>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</si>
  <si>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</si>
  <si>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</si>
  <si>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</si>
  <si>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</si>
  <si>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</si>
  <si>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</si>
  <si>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</si>
  <si>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</si>
  <si>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</si>
  <si>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</si>
  <si>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</si>
  <si>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</si>
  <si>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</si>
  <si>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</si>
  <si>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</si>
  <si>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</si>
  <si>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</si>
  <si>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</si>
  <si>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</si>
  <si>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</si>
  <si>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</si>
  <si>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</si>
  <si>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</si>
  <si>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</si>
  <si>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</si>
  <si>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</si>
  <si>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</si>
  <si>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</si>
  <si>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</si>
  <si>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</si>
  <si>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</si>
  <si>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</si>
  <si>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</si>
  <si>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</si>
  <si>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</si>
  <si>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</si>
  <si>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</si>
  <si>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</si>
  <si>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</si>
  <si>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</si>
  <si>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</si>
  <si>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</si>
  <si>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</si>
  <si>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</si>
  <si>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</si>
  <si>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</si>
  <si>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</si>
  <si>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</si>
  <si>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</si>
  <si>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</si>
  <si>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</si>
  <si>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</si>
  <si>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</si>
  <si>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</si>
  <si>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</si>
  <si>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</si>
  <si>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</si>
  <si>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</si>
  <si>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</si>
  <si>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</si>
  <si>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</si>
  <si>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</si>
  <si>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</si>
  <si>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</si>
  <si>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</si>
  <si>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</si>
  <si>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</si>
  <si>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</si>
  <si>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</si>
  <si>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</si>
  <si>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</si>
  <si>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</si>
  <si>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</si>
  <si>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TMT</t>
    <phoneticPr fontId="3" type="noConversion"/>
  </si>
  <si>
    <t>ALL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</si>
  <si>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</si>
  <si>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</si>
  <si>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KSP</t>
    <phoneticPr fontId="3" type="noConversion"/>
  </si>
  <si>
    <t>KAMP</t>
    <phoneticPr fontId="3" type="noConversion"/>
  </si>
  <si>
    <t>ENG-KSP</t>
    <phoneticPr fontId="3" type="noConversion"/>
  </si>
  <si>
    <t>20s/9k 30s/8k 30s/7k</t>
    <phoneticPr fontId="3" type="noConversion"/>
  </si>
  <si>
    <t>20s/12k 30s/13k 40s/13k</t>
    <phoneticPr fontId="3" type="noConversion"/>
  </si>
  <si>
    <t>S</t>
    <phoneticPr fontId="3" type="noConversion"/>
  </si>
  <si>
    <t>D_056591-056611</t>
    <phoneticPr fontId="3" type="noConversion"/>
  </si>
  <si>
    <t>1. [D_056591-056611] Dome 의 Auto Sync 미실행 상태에서 관측 진행</t>
    <phoneticPr fontId="3" type="noConversion"/>
  </si>
  <si>
    <t>2. [UT 01:19-01:35] 스크립트 교체 후 Dome Shutter Control 프로그램 멈춤으로 인해 돔 조작 불가 : tmux reset 명령어로 재시작 후 해결</t>
    <phoneticPr fontId="3" type="noConversion"/>
  </si>
  <si>
    <t>M_056641-056642:K</t>
    <phoneticPr fontId="3" type="noConversion"/>
  </si>
  <si>
    <t>O_056670</t>
    <phoneticPr fontId="3" type="noConversion"/>
  </si>
  <si>
    <t xml:space="preserve">                            : 1번 스크립트 노출 중 kmtnet-control-system 오류메시지 발생 후 종료로 인한 오실레이션 발생 : tmux reset 명령어로 재시작 후 해결</t>
    <phoneticPr fontId="3" type="noConversion"/>
  </si>
  <si>
    <t>3. [UT 03:25-03:35] [O_056670] pointing error 메시지 출력 후 멈춘 스크립트 재시도 : pointing error 재발생 : KSP 07_12h 스크립트로 교체 후 재시작</t>
    <phoneticPr fontId="3" type="noConversion"/>
  </si>
  <si>
    <t>N</t>
    <phoneticPr fontId="3" type="noConversion"/>
  </si>
  <si>
    <t>L_056785-056788</t>
    <phoneticPr fontId="3" type="noConversion"/>
  </si>
  <si>
    <t>D_056813</t>
    <phoneticPr fontId="3" type="noConversion"/>
  </si>
  <si>
    <t>4. [D_056813] Shutter 값이 맞지 않은 상태로 노출 : Dome Shutter Control 소프트웨어 재시작 후 해결</t>
    <phoneticPr fontId="3" type="noConversion"/>
  </si>
  <si>
    <t>50s/15k 40s/18k 30s/20k</t>
    <phoneticPr fontId="3" type="noConversion"/>
  </si>
  <si>
    <t>40s/26k 30s/32k 20s/34k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</si>
</sst>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K83" sqref="K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59">
        <v>45676</v>
      </c>
      <c r="D3" s="160"/>
      <c r="E3" s="1"/>
      <c r="F3" s="1"/>
      <c r="G3" s="1"/>
      <c r="H3" s="1"/>
      <c r="I3" s="1"/>
      <c r="J3" s="1"/>
      <c r="K3" s="64" t="s">
        <v>2</v>
      </c>
      <c r="L3" s="161">
        <f>(P31-(P32+P33))/P31*100</f>
        <v>94.990366088631987</v>
      </c>
      <c r="M3" s="161"/>
      <c r="N3" s="64" t="s">
        <v>3</v>
      </c>
      <c r="O3" s="161">
        <f>(P31-P33)/P31*100</f>
        <v>94.990366088631987</v>
      </c>
      <c r="P3" s="161"/>
    </row>
    <row r="4" spans="2:16" ht="14.25" customHeight="1" x14ac:dyDescent="0.45">
      <c r="B4" s="32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6">
        <v>2.7777777777777776E-2</v>
      </c>
      <c r="D9" s="7">
        <v>1</v>
      </c>
      <c r="E9" s="7">
        <v>14.9</v>
      </c>
      <c r="F9" s="7">
        <v>43</v>
      </c>
      <c r="G9" s="34" t="s">
        <v>188</v>
      </c>
      <c r="H9" s="7">
        <v>0.5</v>
      </c>
      <c r="I9" s="34">
        <v>76.7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6">
        <v>0.18055555555555555</v>
      </c>
      <c r="D10" s="7">
        <v>1.1000000000000001</v>
      </c>
      <c r="E10" s="7">
        <v>14.9</v>
      </c>
      <c r="F10" s="7">
        <v>21</v>
      </c>
      <c r="G10" s="112" t="s">
        <v>196</v>
      </c>
      <c r="H10" s="7">
        <v>0.2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0.38819444444444445</v>
      </c>
      <c r="D11" s="13">
        <v>0.9</v>
      </c>
      <c r="E11" s="13">
        <v>15.5</v>
      </c>
      <c r="F11" s="13">
        <v>25</v>
      </c>
      <c r="G11" s="113" t="s">
        <v>196</v>
      </c>
      <c r="H11" s="13">
        <v>0.1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24.360416666666666</v>
      </c>
      <c r="D12" s="17">
        <f>AVERAGE(D9:D11)</f>
        <v>1</v>
      </c>
      <c r="E12" s="17">
        <f>AVERAGE(E9:E11)</f>
        <v>15.1</v>
      </c>
      <c r="F12" s="18">
        <f>AVERAGE(F9:F11)</f>
        <v>29.666666666666668</v>
      </c>
      <c r="G12" s="19"/>
      <c r="H12" s="20">
        <f>AVERAGE(H9:H11)</f>
        <v>0.26666666666666666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176</v>
      </c>
      <c r="D16" s="25" t="s">
        <v>177</v>
      </c>
      <c r="E16" s="25" t="s">
        <v>178</v>
      </c>
      <c r="F16" s="25" t="s">
        <v>183</v>
      </c>
      <c r="G16" s="25" t="s">
        <v>185</v>
      </c>
      <c r="H16" s="25" t="s">
        <v>184</v>
      </c>
      <c r="I16" s="25" t="s">
        <v>179</v>
      </c>
      <c r="J16" s="25" t="s">
        <v>180</v>
      </c>
      <c r="K16" s="25"/>
      <c r="L16" s="25"/>
      <c r="M16" s="25"/>
      <c r="N16" s="25"/>
      <c r="O16" s="25"/>
      <c r="P16" s="25" t="s">
        <v>176</v>
      </c>
    </row>
    <row r="17" spans="2:16" ht="14.15" customHeight="1" x14ac:dyDescent="0.45">
      <c r="B17" s="33" t="s">
        <v>42</v>
      </c>
      <c r="C17" s="26">
        <v>0.96597222222222223</v>
      </c>
      <c r="D17" s="26">
        <v>0.96875</v>
      </c>
      <c r="E17" s="26">
        <v>2.7777777777777776E-2</v>
      </c>
      <c r="F17" s="26">
        <v>6.0416666666666667E-2</v>
      </c>
      <c r="G17" s="26">
        <v>0.13958333333333334</v>
      </c>
      <c r="H17" s="26">
        <v>0.29444444444444445</v>
      </c>
      <c r="I17" s="26">
        <v>0.35694444444444445</v>
      </c>
      <c r="J17" s="26">
        <v>0.38819444444444445</v>
      </c>
      <c r="K17" s="26"/>
      <c r="L17" s="26"/>
      <c r="M17" s="26"/>
      <c r="N17" s="26"/>
      <c r="O17" s="26"/>
      <c r="P17" s="26">
        <v>0.40277777777777773</v>
      </c>
    </row>
    <row r="18" spans="2:16" ht="14.15" customHeight="1" x14ac:dyDescent="0.45">
      <c r="B18" s="33" t="s">
        <v>43</v>
      </c>
      <c r="C18" s="25">
        <v>56584</v>
      </c>
      <c r="D18" s="25">
        <v>56586</v>
      </c>
      <c r="E18" s="25">
        <v>56597</v>
      </c>
      <c r="F18" s="25">
        <v>56616</v>
      </c>
      <c r="G18" s="25">
        <v>56669</v>
      </c>
      <c r="H18" s="25">
        <v>56764</v>
      </c>
      <c r="I18" s="25">
        <v>56804</v>
      </c>
      <c r="J18" s="25">
        <v>56821</v>
      </c>
      <c r="K18" s="25"/>
      <c r="L18" s="25"/>
      <c r="M18" s="25"/>
      <c r="N18" s="25"/>
      <c r="O18" s="25"/>
      <c r="P18" s="25">
        <v>56832</v>
      </c>
    </row>
    <row r="19" spans="2:16" ht="14.15" customHeight="1" thickBot="1" x14ac:dyDescent="0.5">
      <c r="B19" s="12" t="s">
        <v>44</v>
      </c>
      <c r="C19" s="27"/>
      <c r="D19" s="25">
        <f>E18-1</f>
        <v>56596</v>
      </c>
      <c r="E19" s="25">
        <f t="shared" ref="E19:I19" si="0">F18-1</f>
        <v>56615</v>
      </c>
      <c r="F19" s="25">
        <f t="shared" si="0"/>
        <v>56668</v>
      </c>
      <c r="G19" s="25">
        <f t="shared" si="0"/>
        <v>56763</v>
      </c>
      <c r="H19" s="25">
        <f t="shared" si="0"/>
        <v>56803</v>
      </c>
      <c r="I19" s="25">
        <f t="shared" si="0"/>
        <v>56820</v>
      </c>
      <c r="J19" s="25">
        <v>56831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>IF(ISNUMBER(D18),D19-D18+1,"")</f>
        <v>11</v>
      </c>
      <c r="E20" s="31">
        <f t="shared" ref="E20:O20" si="1">IF(ISNUMBER(E18),E19-E18+1,"")</f>
        <v>19</v>
      </c>
      <c r="F20" s="31">
        <f t="shared" si="1"/>
        <v>53</v>
      </c>
      <c r="G20" s="31">
        <f t="shared" si="1"/>
        <v>95</v>
      </c>
      <c r="H20" s="31">
        <f t="shared" si="1"/>
        <v>40</v>
      </c>
      <c r="I20" s="31">
        <f t="shared" si="1"/>
        <v>17</v>
      </c>
      <c r="J20" s="31">
        <f t="shared" si="1"/>
        <v>11</v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31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3" t="s">
        <v>22</v>
      </c>
      <c r="D22" s="33" t="s">
        <v>24</v>
      </c>
      <c r="E22" s="33" t="s">
        <v>47</v>
      </c>
      <c r="F22" s="170" t="s">
        <v>48</v>
      </c>
      <c r="G22" s="170"/>
      <c r="H22" s="170"/>
      <c r="I22" s="170"/>
      <c r="J22" s="33" t="s">
        <v>22</v>
      </c>
      <c r="K22" s="33" t="s">
        <v>24</v>
      </c>
      <c r="L22" s="33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4"/>
      <c r="D23" s="34"/>
      <c r="E23" s="34" t="s">
        <v>49</v>
      </c>
      <c r="F23" s="157"/>
      <c r="G23" s="157"/>
      <c r="H23" s="157"/>
      <c r="I23" s="157"/>
      <c r="J23" s="34"/>
      <c r="K23" s="34"/>
      <c r="L23" s="34" t="s">
        <v>50</v>
      </c>
      <c r="M23" s="157"/>
      <c r="N23" s="157"/>
      <c r="O23" s="157"/>
      <c r="P23" s="157"/>
    </row>
    <row r="24" spans="2:16" ht="13.5" customHeight="1" x14ac:dyDescent="0.45">
      <c r="B24" s="169"/>
      <c r="C24" s="34">
        <v>56591</v>
      </c>
      <c r="D24" s="34">
        <v>56593</v>
      </c>
      <c r="E24" s="34" t="s">
        <v>51</v>
      </c>
      <c r="F24" s="157" t="s">
        <v>186</v>
      </c>
      <c r="G24" s="157"/>
      <c r="H24" s="157"/>
      <c r="I24" s="157"/>
      <c r="J24" s="34">
        <v>56821</v>
      </c>
      <c r="K24" s="34">
        <v>56823</v>
      </c>
      <c r="L24" s="34" t="s">
        <v>52</v>
      </c>
      <c r="M24" s="157" t="s">
        <v>200</v>
      </c>
      <c r="N24" s="157"/>
      <c r="O24" s="157"/>
      <c r="P24" s="157"/>
    </row>
    <row r="25" spans="2:16" ht="13.5" customHeight="1" x14ac:dyDescent="0.45">
      <c r="B25" s="169"/>
      <c r="C25" s="34"/>
      <c r="D25" s="34"/>
      <c r="E25" s="34" t="s">
        <v>52</v>
      </c>
      <c r="F25" s="157"/>
      <c r="G25" s="157"/>
      <c r="H25" s="157"/>
      <c r="I25" s="157"/>
      <c r="J25" s="34"/>
      <c r="K25" s="34"/>
      <c r="L25" s="34" t="s">
        <v>51</v>
      </c>
      <c r="M25" s="157"/>
      <c r="N25" s="157"/>
      <c r="O25" s="157"/>
      <c r="P25" s="157"/>
    </row>
    <row r="26" spans="2:16" ht="13.5" customHeight="1" x14ac:dyDescent="0.45">
      <c r="B26" s="169"/>
      <c r="C26" s="34">
        <v>56594</v>
      </c>
      <c r="D26" s="34">
        <v>56596</v>
      </c>
      <c r="E26" s="34" t="s">
        <v>50</v>
      </c>
      <c r="F26" s="157" t="s">
        <v>187</v>
      </c>
      <c r="G26" s="157"/>
      <c r="H26" s="157"/>
      <c r="I26" s="157"/>
      <c r="J26" s="34">
        <v>56824</v>
      </c>
      <c r="K26" s="34">
        <v>56826</v>
      </c>
      <c r="L26" s="34" t="s">
        <v>49</v>
      </c>
      <c r="M26" s="157" t="s">
        <v>201</v>
      </c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54</v>
      </c>
      <c r="D29" s="37" t="s">
        <v>55</v>
      </c>
      <c r="E29" s="37" t="s">
        <v>56</v>
      </c>
      <c r="F29" s="37" t="s">
        <v>57</v>
      </c>
      <c r="G29" s="37" t="s">
        <v>58</v>
      </c>
      <c r="H29" s="37" t="s">
        <v>59</v>
      </c>
      <c r="I29" s="37" t="s">
        <v>60</v>
      </c>
      <c r="J29" s="37" t="s">
        <v>61</v>
      </c>
      <c r="K29" s="37" t="s">
        <v>62</v>
      </c>
      <c r="L29" s="37" t="s">
        <v>63</v>
      </c>
      <c r="M29" s="37" t="s">
        <v>64</v>
      </c>
      <c r="N29" s="37" t="s">
        <v>65</v>
      </c>
      <c r="O29" s="38" t="s">
        <v>66</v>
      </c>
      <c r="P29" s="39" t="s">
        <v>67</v>
      </c>
    </row>
    <row r="30" spans="2:16" ht="14.15" customHeight="1" x14ac:dyDescent="0.45">
      <c r="B30" s="35" t="s">
        <v>167</v>
      </c>
      <c r="C30" s="40"/>
      <c r="D30" s="41">
        <v>8.3333333333333329E-2</v>
      </c>
      <c r="E30" s="41">
        <v>6.25E-2</v>
      </c>
      <c r="F30" s="41"/>
      <c r="G30" s="41"/>
      <c r="H30" s="41"/>
      <c r="I30" s="41"/>
      <c r="J30" s="41"/>
      <c r="K30" s="42"/>
      <c r="L30" s="41"/>
      <c r="M30" s="41"/>
      <c r="N30" s="41"/>
      <c r="O30" s="43">
        <v>0.15277777777777776</v>
      </c>
      <c r="P30" s="44">
        <f>SUM(C30:J30,L30:N30)</f>
        <v>0.14583333333333331</v>
      </c>
    </row>
    <row r="31" spans="2:16" ht="14.15" customHeight="1" x14ac:dyDescent="0.45">
      <c r="B31" s="35" t="s">
        <v>168</v>
      </c>
      <c r="C31" s="45"/>
      <c r="D31" s="6">
        <f>G17-F17+H17-G17</f>
        <v>0.23402777777777778</v>
      </c>
      <c r="E31" s="6">
        <f>I17-H17</f>
        <v>6.25E-2</v>
      </c>
      <c r="F31" s="6"/>
      <c r="G31" s="6"/>
      <c r="H31" s="6"/>
      <c r="I31" s="6"/>
      <c r="J31" s="6"/>
      <c r="K31" s="6">
        <f>J17-I17+F17-E17</f>
        <v>6.3888888888888898E-2</v>
      </c>
      <c r="L31" s="6"/>
      <c r="M31" s="6"/>
      <c r="N31" s="6"/>
      <c r="O31" s="46"/>
      <c r="P31" s="44">
        <f>SUM(C31:N31)</f>
        <v>0.36041666666666666</v>
      </c>
    </row>
    <row r="32" spans="2:16" ht="14.15" customHeight="1" x14ac:dyDescent="0.45">
      <c r="B32" s="35" t="s">
        <v>68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69</v>
      </c>
      <c r="C33" s="50"/>
      <c r="D33" s="51">
        <v>1.8055555555555557E-2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1.8055555555555557E-2</v>
      </c>
    </row>
    <row r="34" spans="2:16" ht="14.15" customHeight="1" x14ac:dyDescent="0.45">
      <c r="B34" s="105" t="s">
        <v>169</v>
      </c>
      <c r="C34" s="107">
        <f>C31-C32-C33</f>
        <v>0</v>
      </c>
      <c r="D34" s="107">
        <f t="shared" ref="D34:N34" si="2">D31-D32-D33</f>
        <v>0.21597222222222223</v>
      </c>
      <c r="E34" s="107">
        <f t="shared" si="2"/>
        <v>6.25E-2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6.3888888888888898E-2</v>
      </c>
      <c r="L34" s="107">
        <f t="shared" si="2"/>
        <v>0</v>
      </c>
      <c r="M34" s="107">
        <f t="shared" si="2"/>
        <v>0</v>
      </c>
      <c r="N34" s="107">
        <f t="shared" si="2"/>
        <v>0</v>
      </c>
      <c r="O34" s="111"/>
      <c r="P34" s="108">
        <f>P31-P32-P33</f>
        <v>0.34236111111111112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70</v>
      </c>
      <c r="C36" s="152" t="s">
        <v>189</v>
      </c>
      <c r="D36" s="152"/>
      <c r="E36" s="152" t="s">
        <v>192</v>
      </c>
      <c r="F36" s="152"/>
      <c r="G36" s="152" t="s">
        <v>193</v>
      </c>
      <c r="H36" s="152"/>
      <c r="I36" s="152" t="s">
        <v>197</v>
      </c>
      <c r="J36" s="152"/>
      <c r="K36" s="152" t="s">
        <v>198</v>
      </c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190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48" t="s">
        <v>191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5" customHeight="1" x14ac:dyDescent="0.45">
      <c r="B46" s="139" t="s">
        <v>195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 t="s">
        <v>194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 t="s">
        <v>199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0">
        <v>0.92</v>
      </c>
      <c r="E53" s="110">
        <v>0.93</v>
      </c>
      <c r="F53" s="110">
        <v>0.81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76"/>
      <c r="F54" s="110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6" t="b">
        <v>1</v>
      </c>
      <c r="E59" s="114" t="s">
        <v>80</v>
      </c>
      <c r="F59" s="115"/>
      <c r="G59" s="56" t="b">
        <v>1</v>
      </c>
      <c r="H59" s="122" t="s">
        <v>81</v>
      </c>
      <c r="I59" s="115"/>
      <c r="J59" s="56" t="b">
        <v>1</v>
      </c>
      <c r="K59" s="122" t="s">
        <v>82</v>
      </c>
      <c r="L59" s="115"/>
      <c r="M59" s="56" t="b">
        <v>1</v>
      </c>
      <c r="N59" s="123" t="s">
        <v>83</v>
      </c>
      <c r="O59" s="115"/>
      <c r="P59" s="56" t="b">
        <v>1</v>
      </c>
    </row>
    <row r="60" spans="2:16" ht="20.149999999999999" customHeight="1" x14ac:dyDescent="0.45">
      <c r="B60" s="114" t="s">
        <v>84</v>
      </c>
      <c r="C60" s="115"/>
      <c r="D60" s="56" t="b">
        <v>1</v>
      </c>
      <c r="E60" s="114" t="s">
        <v>85</v>
      </c>
      <c r="F60" s="115"/>
      <c r="G60" s="56" t="b">
        <v>1</v>
      </c>
      <c r="H60" s="122" t="s">
        <v>86</v>
      </c>
      <c r="I60" s="115"/>
      <c r="J60" s="56" t="b">
        <v>1</v>
      </c>
      <c r="K60" s="122" t="s">
        <v>87</v>
      </c>
      <c r="L60" s="115"/>
      <c r="M60" s="56" t="b">
        <v>1</v>
      </c>
      <c r="N60" s="123" t="s">
        <v>88</v>
      </c>
      <c r="O60" s="115"/>
      <c r="P60" s="56" t="b">
        <v>1</v>
      </c>
    </row>
    <row r="61" spans="2:16" ht="20.149999999999999" customHeight="1" x14ac:dyDescent="0.45">
      <c r="B61" s="114" t="s">
        <v>89</v>
      </c>
      <c r="C61" s="115"/>
      <c r="D61" s="56" t="b">
        <v>1</v>
      </c>
      <c r="E61" s="114" t="s">
        <v>90</v>
      </c>
      <c r="F61" s="115"/>
      <c r="G61" s="56" t="b">
        <v>1</v>
      </c>
      <c r="H61" s="122" t="s">
        <v>91</v>
      </c>
      <c r="I61" s="115"/>
      <c r="J61" s="56" t="b">
        <v>1</v>
      </c>
      <c r="K61" s="122" t="s">
        <v>92</v>
      </c>
      <c r="L61" s="115"/>
      <c r="M61" s="56" t="b">
        <v>1</v>
      </c>
      <c r="N61" s="123" t="s">
        <v>93</v>
      </c>
      <c r="O61" s="115"/>
      <c r="P61" s="56" t="b">
        <v>1</v>
      </c>
    </row>
    <row r="62" spans="2:16" ht="20.149999999999999" customHeight="1" x14ac:dyDescent="0.45">
      <c r="B62" s="122" t="s">
        <v>91</v>
      </c>
      <c r="C62" s="115"/>
      <c r="D62" s="56" t="b">
        <v>1</v>
      </c>
      <c r="E62" s="114" t="s">
        <v>94</v>
      </c>
      <c r="F62" s="115"/>
      <c r="G62" s="56" t="b">
        <v>1</v>
      </c>
      <c r="H62" s="122" t="s">
        <v>95</v>
      </c>
      <c r="I62" s="115"/>
      <c r="J62" s="56" t="b">
        <v>0</v>
      </c>
      <c r="K62" s="122" t="s">
        <v>96</v>
      </c>
      <c r="L62" s="115"/>
      <c r="M62" s="56" t="b">
        <v>1</v>
      </c>
      <c r="N62" s="123" t="s">
        <v>86</v>
      </c>
      <c r="O62" s="115"/>
      <c r="P62" s="56" t="b">
        <v>1</v>
      </c>
    </row>
    <row r="63" spans="2:16" ht="20.149999999999999" customHeight="1" x14ac:dyDescent="0.45">
      <c r="B63" s="122" t="s">
        <v>97</v>
      </c>
      <c r="C63" s="115"/>
      <c r="D63" s="56" t="b">
        <v>1</v>
      </c>
      <c r="E63" s="114" t="s">
        <v>98</v>
      </c>
      <c r="F63" s="115"/>
      <c r="G63" s="56" t="b">
        <v>1</v>
      </c>
      <c r="H63" s="66"/>
      <c r="I63" s="67"/>
      <c r="J63" s="68"/>
      <c r="K63" s="122" t="s">
        <v>99</v>
      </c>
      <c r="L63" s="115"/>
      <c r="M63" s="56" t="b">
        <v>1</v>
      </c>
      <c r="N63" s="123" t="s">
        <v>166</v>
      </c>
      <c r="O63" s="115"/>
      <c r="P63" s="56" t="b">
        <v>1</v>
      </c>
    </row>
    <row r="64" spans="2:16" ht="20.149999999999999" customHeight="1" x14ac:dyDescent="0.45">
      <c r="B64" s="122" t="s">
        <v>100</v>
      </c>
      <c r="C64" s="115"/>
      <c r="D64" s="56" t="b">
        <v>0</v>
      </c>
      <c r="E64" s="114" t="s">
        <v>101</v>
      </c>
      <c r="F64" s="115"/>
      <c r="G64" s="56" t="b">
        <v>1</v>
      </c>
      <c r="H64" s="69"/>
      <c r="I64" s="70"/>
      <c r="J64" s="71"/>
      <c r="K64" s="124" t="s">
        <v>102</v>
      </c>
      <c r="L64" s="125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4" t="s">
        <v>165</v>
      </c>
      <c r="F65" s="115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6" t="s">
        <v>108</v>
      </c>
      <c r="C69" s="116"/>
      <c r="D69" s="79"/>
      <c r="E69" s="79"/>
      <c r="F69" s="118" t="s">
        <v>109</v>
      </c>
      <c r="G69" s="120" t="s">
        <v>110</v>
      </c>
      <c r="H69" s="79"/>
      <c r="I69" s="116" t="s">
        <v>111</v>
      </c>
      <c r="J69" s="116"/>
      <c r="K69" s="79"/>
      <c r="L69" s="80" t="s">
        <v>103</v>
      </c>
      <c r="M69" s="81" t="s">
        <v>104</v>
      </c>
      <c r="N69" s="81" t="s">
        <v>105</v>
      </c>
      <c r="O69" s="81" t="s">
        <v>106</v>
      </c>
      <c r="P69" s="82" t="s">
        <v>107</v>
      </c>
    </row>
    <row r="70" spans="2:17" ht="10" customHeight="1" thickBot="1" x14ac:dyDescent="0.25">
      <c r="B70" s="117"/>
      <c r="C70" s="117"/>
      <c r="D70" s="83"/>
      <c r="E70" s="84"/>
      <c r="F70" s="119"/>
      <c r="G70" s="121"/>
      <c r="H70" s="85"/>
      <c r="I70" s="117"/>
      <c r="J70" s="117"/>
      <c r="K70" s="79"/>
      <c r="L70" s="86" t="s">
        <v>112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113</v>
      </c>
      <c r="C71" s="90" t="s">
        <v>114</v>
      </c>
      <c r="D71" s="91" t="s">
        <v>115</v>
      </c>
      <c r="E71" s="92" t="s">
        <v>116</v>
      </c>
      <c r="F71" s="90" t="s">
        <v>114</v>
      </c>
      <c r="G71" s="93" t="s">
        <v>115</v>
      </c>
      <c r="H71" s="94"/>
      <c r="I71" s="95" t="s">
        <v>117</v>
      </c>
      <c r="J71" s="57">
        <v>0</v>
      </c>
      <c r="K71" s="96" t="s">
        <v>172</v>
      </c>
      <c r="L71" s="57">
        <v>1</v>
      </c>
      <c r="M71" s="95" t="s">
        <v>118</v>
      </c>
      <c r="N71" s="57">
        <v>0</v>
      </c>
      <c r="O71" s="97" t="s">
        <v>119</v>
      </c>
      <c r="P71" s="57">
        <v>0</v>
      </c>
      <c r="Q71" s="104"/>
    </row>
    <row r="72" spans="2:17" ht="20.149999999999999" customHeight="1" x14ac:dyDescent="0.45">
      <c r="B72" s="98" t="s">
        <v>120</v>
      </c>
      <c r="C72" s="58">
        <v>-161.1</v>
      </c>
      <c r="D72" s="58">
        <v>-163.1</v>
      </c>
      <c r="E72" s="98" t="s">
        <v>121</v>
      </c>
      <c r="F72" s="58">
        <v>20.9</v>
      </c>
      <c r="G72" s="58">
        <v>18.399999999999999</v>
      </c>
      <c r="H72" s="99"/>
      <c r="I72" s="95" t="s">
        <v>122</v>
      </c>
      <c r="J72" s="57">
        <v>0</v>
      </c>
      <c r="K72" s="96" t="s">
        <v>173</v>
      </c>
      <c r="L72" s="57">
        <v>0</v>
      </c>
      <c r="M72" s="96" t="s">
        <v>123</v>
      </c>
      <c r="N72" s="57">
        <v>0</v>
      </c>
      <c r="O72" s="96" t="s">
        <v>174</v>
      </c>
      <c r="P72" s="57">
        <v>0</v>
      </c>
      <c r="Q72" s="104"/>
    </row>
    <row r="73" spans="2:17" ht="20.149999999999999" customHeight="1" x14ac:dyDescent="0.45">
      <c r="B73" s="98" t="s">
        <v>124</v>
      </c>
      <c r="C73" s="58">
        <v>-164.3</v>
      </c>
      <c r="D73" s="58">
        <v>-166.1</v>
      </c>
      <c r="E73" s="100" t="s">
        <v>125</v>
      </c>
      <c r="F73" s="59">
        <v>33.5</v>
      </c>
      <c r="G73" s="59">
        <v>25.7</v>
      </c>
      <c r="H73" s="99"/>
      <c r="I73" s="95" t="s">
        <v>126</v>
      </c>
      <c r="J73" s="57">
        <v>0</v>
      </c>
      <c r="K73" s="96" t="s">
        <v>127</v>
      </c>
      <c r="L73" s="57">
        <v>0</v>
      </c>
      <c r="M73" s="96" t="s">
        <v>128</v>
      </c>
      <c r="N73" s="57">
        <v>0</v>
      </c>
      <c r="O73" s="96" t="s">
        <v>175</v>
      </c>
      <c r="P73" s="57">
        <v>0</v>
      </c>
      <c r="Q73" s="104"/>
    </row>
    <row r="74" spans="2:17" ht="20.149999999999999" customHeight="1" x14ac:dyDescent="0.45">
      <c r="B74" s="98" t="s">
        <v>129</v>
      </c>
      <c r="C74" s="58">
        <v>-195.8</v>
      </c>
      <c r="D74" s="58">
        <v>-192.7</v>
      </c>
      <c r="E74" s="100" t="s">
        <v>130</v>
      </c>
      <c r="F74" s="60">
        <v>5</v>
      </c>
      <c r="G74" s="60">
        <v>5</v>
      </c>
      <c r="H74" s="99"/>
      <c r="I74" s="95" t="s">
        <v>131</v>
      </c>
      <c r="J74" s="57">
        <v>0</v>
      </c>
      <c r="K74" s="96" t="s">
        <v>132</v>
      </c>
      <c r="L74" s="57">
        <v>0</v>
      </c>
      <c r="M74" s="95" t="s">
        <v>133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134</v>
      </c>
      <c r="C75" s="58">
        <v>-104.2</v>
      </c>
      <c r="D75" s="58">
        <v>-110.2</v>
      </c>
      <c r="E75" s="100" t="s">
        <v>135</v>
      </c>
      <c r="F75" s="60">
        <v>30</v>
      </c>
      <c r="G75" s="60">
        <v>30</v>
      </c>
      <c r="H75" s="101"/>
      <c r="I75" s="95" t="s">
        <v>136</v>
      </c>
      <c r="J75" s="57">
        <v>0</v>
      </c>
      <c r="K75" s="96" t="s">
        <v>137</v>
      </c>
      <c r="L75" s="57">
        <v>0</v>
      </c>
      <c r="M75" s="95" t="s">
        <v>138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139</v>
      </c>
      <c r="C76" s="58">
        <v>30.5</v>
      </c>
      <c r="D76" s="58">
        <v>27.2</v>
      </c>
      <c r="E76" s="100" t="s">
        <v>140</v>
      </c>
      <c r="F76" s="60">
        <v>25</v>
      </c>
      <c r="G76" s="60">
        <v>20</v>
      </c>
      <c r="H76" s="101"/>
      <c r="I76" s="95" t="s">
        <v>141</v>
      </c>
      <c r="J76" s="57">
        <v>0</v>
      </c>
      <c r="K76" s="95" t="s">
        <v>142</v>
      </c>
      <c r="L76" s="57">
        <v>0</v>
      </c>
      <c r="M76" s="96" t="s">
        <v>143</v>
      </c>
      <c r="N76" s="57">
        <v>0</v>
      </c>
      <c r="O76" s="79"/>
      <c r="P76" s="79"/>
    </row>
    <row r="77" spans="2:17" ht="20.149999999999999" customHeight="1" x14ac:dyDescent="0.45">
      <c r="B77" s="98" t="s">
        <v>144</v>
      </c>
      <c r="C77" s="58">
        <v>26.3</v>
      </c>
      <c r="D77" s="58">
        <v>23.2</v>
      </c>
      <c r="E77" s="100" t="s">
        <v>145</v>
      </c>
      <c r="F77" s="60">
        <v>250</v>
      </c>
      <c r="G77" s="60">
        <v>240</v>
      </c>
      <c r="H77" s="99"/>
      <c r="I77" s="95" t="s">
        <v>146</v>
      </c>
      <c r="J77" s="57">
        <v>0</v>
      </c>
      <c r="K77" s="95" t="s">
        <v>147</v>
      </c>
      <c r="L77" s="57">
        <v>0</v>
      </c>
      <c r="M77" s="96" t="s">
        <v>148</v>
      </c>
      <c r="N77" s="57">
        <v>0</v>
      </c>
      <c r="O77" s="79"/>
      <c r="P77" s="79"/>
    </row>
    <row r="78" spans="2:17" ht="20.149999999999999" customHeight="1" x14ac:dyDescent="0.45">
      <c r="B78" s="98" t="s">
        <v>149</v>
      </c>
      <c r="C78" s="58">
        <v>24.3</v>
      </c>
      <c r="D78" s="58">
        <v>21.2</v>
      </c>
      <c r="E78" s="100" t="s">
        <v>150</v>
      </c>
      <c r="F78" s="61"/>
      <c r="G78" s="61"/>
      <c r="H78" s="99"/>
      <c r="I78" s="96" t="s">
        <v>151</v>
      </c>
      <c r="J78" s="57">
        <v>0</v>
      </c>
      <c r="K78" s="95" t="s">
        <v>152</v>
      </c>
      <c r="L78" s="57">
        <v>0</v>
      </c>
      <c r="M78" s="102" t="s">
        <v>153</v>
      </c>
      <c r="N78" s="57">
        <v>0</v>
      </c>
      <c r="O78" s="79"/>
      <c r="P78" s="79"/>
    </row>
    <row r="79" spans="2:17" ht="20.149999999999999" customHeight="1" x14ac:dyDescent="0.45">
      <c r="B79" s="98" t="s">
        <v>154</v>
      </c>
      <c r="C79" s="58">
        <v>22.8</v>
      </c>
      <c r="D79" s="58">
        <v>19.8</v>
      </c>
      <c r="E79" s="98" t="s">
        <v>155</v>
      </c>
      <c r="F79" s="58">
        <v>22.1</v>
      </c>
      <c r="G79" s="58">
        <v>16.5</v>
      </c>
      <c r="H79" s="99"/>
      <c r="I79" s="96" t="s">
        <v>156</v>
      </c>
      <c r="J79" s="57">
        <v>0</v>
      </c>
      <c r="K79" s="96" t="s">
        <v>157</v>
      </c>
      <c r="L79" s="57">
        <v>0</v>
      </c>
      <c r="M79" s="96" t="s">
        <v>158</v>
      </c>
      <c r="N79" s="57">
        <v>0</v>
      </c>
      <c r="O79" s="78"/>
      <c r="P79" s="78"/>
    </row>
    <row r="80" spans="2:17" ht="20.149999999999999" customHeight="1" x14ac:dyDescent="0.45">
      <c r="B80" s="103" t="s">
        <v>159</v>
      </c>
      <c r="C80" s="62">
        <v>7.7200000000000006E-5</v>
      </c>
      <c r="D80" s="62">
        <v>3.0000000000000001E-6</v>
      </c>
      <c r="E80" s="100" t="s">
        <v>160</v>
      </c>
      <c r="F80" s="59">
        <v>35.5</v>
      </c>
      <c r="G80" s="59">
        <v>28.4</v>
      </c>
      <c r="H80" s="99"/>
      <c r="I80" s="96" t="s">
        <v>161</v>
      </c>
      <c r="J80" s="57">
        <v>0</v>
      </c>
      <c r="K80" s="95" t="s">
        <v>162</v>
      </c>
      <c r="L80" s="57">
        <v>0</v>
      </c>
      <c r="M80" s="96" t="s">
        <v>163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181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9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G36:H36"/>
    <mergeCell ref="I36:J36"/>
    <mergeCell ref="K36:L36"/>
    <mergeCell ref="M36:N36"/>
    <mergeCell ref="E36:F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2025-01-19T09:45:35Z</dcterms:modified>
</cp:coreProperties>
</file>