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93C0AF4E-D599-4CB3-8832-C47E47A1074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<sst xmlns="http://schemas.openxmlformats.org/spreadsheetml/2006/main" count="215" uniqueCount="198">
  <si>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</si>
  <si>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</si>
  <si>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</si>
  <si>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</si>
  <si>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</si>
  <si>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</si>
  <si>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</si>
  <si>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</si>
  <si>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</si>
  <si>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</si>
  <si>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</si>
  <si>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</si>
  <si>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</si>
  <si>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</si>
  <si>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</si>
  <si>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</si>
  <si>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</si>
  <si>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</si>
  <si>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</si>
  <si>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</si>
  <si>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</si>
  <si>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</si>
  <si>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</si>
  <si>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</si>
  <si>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</si>
  <si>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</si>
  <si>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</si>
  <si>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</si>
  <si>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</si>
  <si>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</si>
  <si>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</si>
  <si>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</si>
  <si>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</si>
  <si>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</si>
  <si>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</si>
  <si>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</si>
  <si>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</si>
  <si>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</si>
  <si>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</si>
  <si>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</si>
  <si>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</si>
  <si>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</si>
  <si>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</si>
  <si>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</si>
  <si>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</si>
  <si>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</si>
  <si>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</si>
  <si>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</si>
  <si>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</si>
  <si>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</si>
  <si>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</si>
  <si>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</si>
  <si>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</si>
  <si>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</si>
  <si>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</si>
  <si>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</si>
  <si>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</si>
  <si>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</si>
  <si>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</si>
  <si>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</si>
  <si>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</si>
  <si>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</si>
  <si>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</si>
  <si>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</si>
  <si>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</si>
  <si>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</si>
  <si>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</si>
  <si>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</si>
  <si>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</si>
  <si>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</si>
  <si>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</si>
  <si>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</si>
  <si>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</si>
  <si>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</si>
  <si>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</si>
  <si>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</si>
  <si>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</si>
  <si>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</si>
  <si>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</si>
  <si>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</si>
  <si>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</si>
  <si>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</si>
  <si>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</si>
  <si>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</si>
  <si>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</si>
  <si>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</si>
  <si>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</si>
  <si>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</si>
  <si>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</si>
  <si>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</si>
  <si>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</si>
  <si>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</si>
  <si>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</si>
  <si>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</si>
  <si>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</si>
  <si>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</si>
  <si>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</si>
  <si>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</si>
  <si>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</si>
  <si>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</si>
  <si>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</si>
  <si>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</si>
  <si>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</si>
  <si>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</si>
  <si>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</si>
  <si>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</si>
  <si>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</si>
  <si>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</si>
  <si>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</si>
  <si>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</si>
  <si>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</si>
  <si>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</si>
  <si>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</si>
  <si>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</si>
  <si>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</si>
  <si>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</si>
  <si>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</si>
  <si>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</si>
  <si>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</si>
  <si>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</si>
  <si>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</si>
  <si>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</si>
  <si>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</si>
  <si>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</si>
  <si>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</si>
  <si>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</si>
  <si>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</si>
  <si>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</si>
  <si>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</si>
  <si>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</si>
  <si>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</si>
  <si>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</si>
  <si>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</si>
  <si>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</si>
  <si>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</si>
  <si>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</si>
  <si>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</si>
  <si>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</si>
  <si>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</si>
  <si>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</si>
  <si>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</si>
  <si>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</si>
  <si>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</si>
  <si>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</si>
  <si>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</si>
  <si>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</si>
  <si>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</si>
  <si>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</si>
  <si>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</si>
  <si>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</si>
  <si>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</si>
  <si>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</si>
  <si>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</si>
  <si>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</si>
  <si>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</si>
  <si>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</si>
  <si>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</si>
  <si>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</si>
  <si>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</si>
  <si>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</si>
  <si>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</si>
  <si>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</si>
  <si>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</si>
  <si>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</si>
  <si>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</si>
  <si>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</si>
  <si>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</si>
  <si>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</si>
  <si>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</si>
  <si>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</si>
  <si>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</si>
  <si>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</si>
  <si>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</si>
  <si>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</si>
  <si>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</si>
  <si>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</si>
  <si>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</si>
  <si>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</si>
  <si>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</si>
  <si>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</si>
  <si>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</si>
  <si>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</si>
  <si>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</si>
  <si>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</si>
  <si>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</si>
  <si>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</si>
  <si>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1. 월령 40% 이상으로 방풍막 설치</t>
    <phoneticPr fontId="3" type="noConversion"/>
  </si>
  <si>
    <t>20s 2k/40s 16k</t>
    <phoneticPr fontId="3" type="noConversion"/>
  </si>
  <si>
    <t>20s 24k/30s 27k/40s 26k</t>
    <phoneticPr fontId="3" type="noConversion"/>
  </si>
  <si>
    <t>M_054552-054553:K</t>
    <phoneticPr fontId="3" type="noConversion"/>
  </si>
  <si>
    <t>2. [07:05-07:39] 망원경이 타겟 주변에서 움직이며 pointing error 발생. tcc, eib, motor 재시작 했으나 telcom과 tcc가 종료되는 오류 발생.</t>
    <phoneticPr fontId="3" type="noConversion"/>
  </si>
  <si>
    <t xml:space="preserve">                      tcc, eib, motor 재시작 후 해결</t>
    <phoneticPr fontId="3" type="noConversion"/>
  </si>
  <si>
    <t>T_05484</t>
    <phoneticPr fontId="3" type="noConversion"/>
  </si>
  <si>
    <t>D_054368</t>
    <phoneticPr fontId="3" type="noConversion"/>
  </si>
  <si>
    <t>M_054412-054413:N</t>
    <phoneticPr fontId="3" type="noConversion"/>
  </si>
  <si>
    <t>3. [T_05484] flat 촬영 중 tcc 프로그램 종료됨. tcc, eib, motor 재시작 후 해결</t>
    <phoneticPr fontId="3" type="noConversion"/>
  </si>
  <si>
    <t>1. [D_054368]trackng 및  AUTO DOME을 하지 않아 돔과 망원경의 싱크 불일치 상태로 flat 촬영</t>
    <phoneticPr fontId="3" type="noConversion"/>
  </si>
  <si>
    <t>박다운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</si>
</sst>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M5" sqref="M5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45667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93.346379647749501</v>
      </c>
      <c r="M3" s="123"/>
      <c r="N3" s="66" t="s">
        <v>3</v>
      </c>
      <c r="O3" s="123">
        <f>(P31-P33)/P31*100</f>
        <v>93.346379647749501</v>
      </c>
      <c r="P3" s="123"/>
    </row>
    <row r="4" spans="2:16" ht="14.25" customHeight="1" x14ac:dyDescent="0.45">
      <c r="B4" s="34" t="s">
        <v>4</v>
      </c>
      <c r="C4" s="2" t="s">
        <v>179</v>
      </c>
      <c r="D4" s="3" t="s">
        <v>197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2.7083333333333334E-2</v>
      </c>
      <c r="D9" s="8">
        <v>1</v>
      </c>
      <c r="E9" s="8">
        <v>15.6</v>
      </c>
      <c r="F9" s="8">
        <v>56</v>
      </c>
      <c r="G9" s="36" t="s">
        <v>185</v>
      </c>
      <c r="H9" s="8">
        <v>2.1</v>
      </c>
      <c r="I9" s="36">
        <v>80.900000000000006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0.16805555555555554</v>
      </c>
      <c r="D10" s="8">
        <v>1.1000000000000001</v>
      </c>
      <c r="E10" s="8">
        <v>16.2</v>
      </c>
      <c r="F10" s="8">
        <v>44</v>
      </c>
      <c r="G10" s="36" t="s">
        <v>185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0.38194444444444442</v>
      </c>
      <c r="D11" s="15">
        <v>0.9</v>
      </c>
      <c r="E11" s="15">
        <v>14.5</v>
      </c>
      <c r="F11" s="15">
        <v>49</v>
      </c>
      <c r="G11" s="36" t="s">
        <v>185</v>
      </c>
      <c r="H11" s="15">
        <v>3.1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24.354861111111109</v>
      </c>
      <c r="D12" s="19">
        <f>AVERAGE(D9:D11)</f>
        <v>1</v>
      </c>
      <c r="E12" s="19">
        <f>AVERAGE(E9:E11)</f>
        <v>15.433333333333332</v>
      </c>
      <c r="F12" s="20">
        <f>AVERAGE(F9:F11)</f>
        <v>49.666666666666664</v>
      </c>
      <c r="G12" s="21"/>
      <c r="H12" s="22">
        <f>AVERAGE(H9:H11)</f>
        <v>2.1999999999999997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182</v>
      </c>
      <c r="G16" s="27" t="s">
        <v>183</v>
      </c>
      <c r="H16" s="27" t="s">
        <v>184</v>
      </c>
      <c r="I16" s="27" t="s">
        <v>180</v>
      </c>
      <c r="J16" s="27" t="s">
        <v>181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0.98333333333333339</v>
      </c>
      <c r="D17" s="28">
        <v>0.98541666666666661</v>
      </c>
      <c r="E17" s="28">
        <v>2.7083333333333334E-2</v>
      </c>
      <c r="F17" s="28">
        <v>5.4166666666666669E-2</v>
      </c>
      <c r="G17" s="28">
        <v>0.18263888888888891</v>
      </c>
      <c r="H17" s="28">
        <v>0.26874999999999999</v>
      </c>
      <c r="I17" s="28">
        <v>0.35138888888888892</v>
      </c>
      <c r="J17" s="28">
        <v>0.38194444444444442</v>
      </c>
      <c r="K17" s="28"/>
      <c r="L17" s="28"/>
      <c r="M17" s="28"/>
      <c r="N17" s="28"/>
      <c r="O17" s="28"/>
      <c r="P17" s="28">
        <v>0.39583333333333331</v>
      </c>
    </row>
    <row r="18" spans="2:16" ht="14.15" customHeight="1" x14ac:dyDescent="0.45">
      <c r="B18" s="35" t="s">
        <v>43</v>
      </c>
      <c r="C18" s="27">
        <v>54362</v>
      </c>
      <c r="D18" s="27">
        <v>54363</v>
      </c>
      <c r="E18" s="27">
        <v>54373</v>
      </c>
      <c r="F18" s="27">
        <v>54388</v>
      </c>
      <c r="G18" s="27">
        <v>54474</v>
      </c>
      <c r="H18" s="27">
        <v>54532</v>
      </c>
      <c r="I18" s="27">
        <v>54570</v>
      </c>
      <c r="J18" s="27">
        <v>54584</v>
      </c>
      <c r="K18" s="27"/>
      <c r="L18" s="27"/>
      <c r="M18" s="27"/>
      <c r="N18" s="27"/>
      <c r="O18" s="27"/>
      <c r="P18" s="27">
        <v>54591</v>
      </c>
    </row>
    <row r="19" spans="2:16" ht="14.15" customHeight="1" thickBot="1" x14ac:dyDescent="0.5">
      <c r="B19" s="13" t="s">
        <v>44</v>
      </c>
      <c r="C19" s="29"/>
      <c r="D19" s="27">
        <v>54372</v>
      </c>
      <c r="E19" s="27">
        <v>54387</v>
      </c>
      <c r="F19" s="30">
        <v>54473</v>
      </c>
      <c r="G19" s="30">
        <v>54531</v>
      </c>
      <c r="H19" s="30">
        <v>54569</v>
      </c>
      <c r="I19" s="27">
        <v>54583</v>
      </c>
      <c r="J19" s="30">
        <v>54590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10</v>
      </c>
      <c r="E20" s="33">
        <f t="shared" ref="E20:O20" si="0">IF(ISNUMBER(E18),E19-E18+1,"")</f>
        <v>15</v>
      </c>
      <c r="F20" s="33">
        <f t="shared" si="0"/>
        <v>86</v>
      </c>
      <c r="G20" s="33">
        <f t="shared" si="0"/>
        <v>58</v>
      </c>
      <c r="H20" s="33">
        <f t="shared" si="0"/>
        <v>38</v>
      </c>
      <c r="I20" s="33">
        <f t="shared" si="0"/>
        <v>14</v>
      </c>
      <c r="J20" s="33">
        <f t="shared" si="0"/>
        <v>7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54368</v>
      </c>
      <c r="D24" s="36">
        <v>54369</v>
      </c>
      <c r="E24" s="36" t="s">
        <v>51</v>
      </c>
      <c r="F24" s="128" t="s">
        <v>187</v>
      </c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54370</v>
      </c>
      <c r="D26" s="36">
        <v>54372</v>
      </c>
      <c r="E26" s="36" t="s">
        <v>50</v>
      </c>
      <c r="F26" s="128" t="s">
        <v>188</v>
      </c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0.28958333333333336</v>
      </c>
      <c r="N30" s="43"/>
      <c r="O30" s="45"/>
      <c r="P30" s="46">
        <f>SUM(C30:J30,L30:N30)</f>
        <v>0.28958333333333336</v>
      </c>
    </row>
    <row r="31" spans="2:16" ht="14.15" customHeight="1" x14ac:dyDescent="0.45">
      <c r="B31" s="37" t="s">
        <v>168</v>
      </c>
      <c r="C31" s="47"/>
      <c r="D31" s="7">
        <f>G17-F17</f>
        <v>0.12847222222222224</v>
      </c>
      <c r="E31" s="7">
        <f>I17-H17</f>
        <v>8.2638888888888928E-2</v>
      </c>
      <c r="F31" s="7"/>
      <c r="G31" s="7"/>
      <c r="H31" s="7"/>
      <c r="I31" s="7"/>
      <c r="J31" s="7"/>
      <c r="K31" s="7">
        <f>(F17-E17)+(H17-G17)+(J17-I17)</f>
        <v>0.14374999999999993</v>
      </c>
      <c r="L31" s="7"/>
      <c r="M31" s="7"/>
      <c r="N31" s="7"/>
      <c r="O31" s="48"/>
      <c r="P31" s="46">
        <f>SUM(C31:N31)</f>
        <v>0.35486111111111107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>
        <v>2.361111111111111E-2</v>
      </c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2.361111111111111E-2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0.12847222222222224</v>
      </c>
      <c r="E34" s="109">
        <f t="shared" si="1"/>
        <v>5.9027777777777818E-2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0.14374999999999993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0.33124999999999993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193</v>
      </c>
      <c r="D36" s="138"/>
      <c r="E36" s="138" t="s">
        <v>194</v>
      </c>
      <c r="F36" s="138"/>
      <c r="G36" s="138" t="s">
        <v>189</v>
      </c>
      <c r="H36" s="138"/>
      <c r="I36" s="138" t="s">
        <v>192</v>
      </c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196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190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 t="s">
        <v>191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 t="s">
        <v>195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/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1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2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-160.5</v>
      </c>
      <c r="D72" s="60">
        <v>-162.9</v>
      </c>
      <c r="E72" s="100" t="s">
        <v>121</v>
      </c>
      <c r="F72" s="60">
        <v>21</v>
      </c>
      <c r="G72" s="60">
        <v>18.2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-163.9</v>
      </c>
      <c r="D73" s="60">
        <v>-165.6</v>
      </c>
      <c r="E73" s="102" t="s">
        <v>125</v>
      </c>
      <c r="F73" s="61">
        <v>39.5</v>
      </c>
      <c r="G73" s="61">
        <v>25.1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-189.9</v>
      </c>
      <c r="D74" s="60">
        <v>-184.84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-103.4</v>
      </c>
      <c r="D75" s="60">
        <v>-109.9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</v>
      </c>
      <c r="D76" s="60">
        <v>27.7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26.6</v>
      </c>
      <c r="D77" s="60">
        <v>23.6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26.5</v>
      </c>
      <c r="D78" s="60">
        <v>21.6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22.9</v>
      </c>
      <c r="D79" s="60">
        <v>20.100000000000001</v>
      </c>
      <c r="E79" s="100" t="s">
        <v>155</v>
      </c>
      <c r="F79" s="60">
        <v>23</v>
      </c>
      <c r="G79" s="60">
        <v>16.5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7.8800000000000004E-5</v>
      </c>
      <c r="D80" s="64">
        <v>7.9300000000000003E-5</v>
      </c>
      <c r="E80" s="102" t="s">
        <v>160</v>
      </c>
      <c r="F80" s="61">
        <v>38.200000000000003</v>
      </c>
      <c r="G80" s="61">
        <v>36.5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186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2025-01-11T01:01:52Z</dcterms:modified>
</cp:coreProperties>
</file>