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79CD4DFB-BDE5-493B-9E91-E441662ED597}" xr6:coauthVersionLast="47" xr6:coauthVersionMax="47" xr10:uidLastSave="{00000000-0000-0000-0000-000000000000}"/>
  <bookViews>
    <workbookView xWindow="26568" yWindow="4404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<sst xmlns="http://schemas.openxmlformats.org/spreadsheetml/2006/main" count="225" uniqueCount="212">
  <si>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</si>
  <si>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</si>
  <si>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</si>
  <si>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</si>
  <si>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</si>
  <si>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</si>
  <si>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</si>
  <si>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</si>
  <si>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</si>
  <si>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</si>
  <si>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</si>
  <si>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</si>
  <si>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</si>
  <si>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</si>
  <si>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</si>
  <si>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</si>
  <si>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</si>
  <si>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</si>
  <si>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</si>
  <si>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</si>
  <si>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</si>
  <si>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</si>
  <si>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</si>
  <si>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</si>
  <si>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</si>
  <si>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</si>
  <si>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</si>
  <si>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</si>
  <si>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</si>
  <si>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</si>
  <si>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</si>
  <si>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</si>
  <si>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</si>
  <si>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</si>
  <si>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</si>
  <si>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</si>
  <si>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</si>
  <si>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</si>
  <si>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</si>
  <si>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</si>
  <si>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</si>
  <si>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</si>
  <si>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</si>
  <si>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</si>
  <si>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</si>
  <si>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</si>
  <si>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</si>
  <si>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</si>
  <si>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</si>
  <si>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</si>
  <si>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</si>
  <si>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</si>
  <si>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</si>
  <si>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</si>
  <si>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</si>
  <si>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</si>
  <si>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</si>
  <si>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</si>
  <si>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</si>
  <si>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</si>
  <si>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</si>
  <si>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</si>
  <si>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</si>
  <si>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</si>
  <si>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</si>
  <si>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</si>
  <si>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</si>
  <si>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</si>
  <si>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</si>
  <si>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</si>
  <si>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</si>
  <si>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</si>
  <si>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</si>
  <si>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</si>
  <si>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</si>
  <si>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</si>
  <si>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</si>
  <si>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</si>
  <si>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</si>
  <si>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</si>
  <si>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</si>
  <si>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</si>
  <si>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</si>
  <si>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</si>
  <si>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</si>
  <si>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</si>
  <si>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</si>
  <si>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</si>
  <si>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</si>
  <si>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</si>
  <si>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</si>
  <si>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</si>
  <si>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</si>
  <si>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</si>
  <si>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</si>
  <si>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</si>
  <si>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</si>
  <si>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</si>
  <si>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</si>
  <si>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</si>
  <si>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</si>
  <si>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</si>
  <si>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</si>
  <si>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</si>
  <si>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</si>
  <si>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</si>
  <si>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</si>
  <si>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</si>
  <si>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</si>
  <si>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</si>
  <si>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</si>
  <si>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</si>
  <si>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</si>
  <si>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</si>
  <si>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</si>
  <si>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</si>
  <si>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</si>
  <si>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</si>
  <si>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</si>
  <si>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</si>
  <si>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</si>
  <si>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</si>
  <si>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</si>
  <si>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</si>
  <si>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</si>
  <si>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</si>
  <si>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</si>
  <si>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</si>
  <si>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</si>
  <si>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</si>
  <si>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</si>
  <si>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</si>
  <si>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</si>
  <si>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</si>
  <si>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</si>
  <si>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</si>
  <si>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</si>
  <si>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</si>
  <si>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</si>
  <si>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</si>
  <si>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</si>
  <si>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</si>
  <si>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</si>
  <si>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</si>
  <si>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</si>
  <si>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</si>
  <si>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</si>
  <si>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</si>
  <si>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</si>
  <si>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</si>
  <si>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</si>
  <si>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</si>
  <si>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</si>
  <si>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</si>
  <si>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</si>
  <si>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</si>
  <si>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</si>
  <si>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</si>
  <si>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</si>
  <si>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</si>
  <si>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</si>
  <si>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</si>
  <si>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</si>
  <si>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</si>
  <si>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</si>
  <si>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</si>
  <si>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</si>
  <si>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</si>
  <si>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</si>
  <si>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</si>
  <si>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</si>
  <si>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</si>
  <si>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</si>
  <si>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</si>
  <si>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</si>
  <si>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</si>
  <si>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</si>
  <si>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</si>
  <si>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</si>
  <si>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</si>
  <si>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</si>
  <si>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</si>
  <si>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</si>
  <si>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</si>
  <si>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</si>
  <si>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</si>
  <si>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5s/20k 8s/30k 14s/30k</t>
    <phoneticPr fontId="3" type="noConversion"/>
  </si>
  <si>
    <t>6s/24k 13s/30k 15s/28k</t>
    <phoneticPr fontId="3" type="noConversion"/>
  </si>
  <si>
    <t>TMT_evening 관측 중 auto sync 연결 시 upper shutter가 닫히는 현상 발생하여 Dome power recycle 함</t>
    <phoneticPr fontId="3" type="noConversion"/>
  </si>
  <si>
    <t>ASPEC-KSP</t>
    <phoneticPr fontId="3" type="noConversion"/>
  </si>
  <si>
    <t>I_060836</t>
    <phoneticPr fontId="3" type="noConversion"/>
  </si>
  <si>
    <t>E_060878</t>
    <phoneticPr fontId="3" type="noConversion"/>
  </si>
  <si>
    <t>M_060848:K</t>
    <phoneticPr fontId="3" type="noConversion"/>
  </si>
  <si>
    <t>M_060850:K</t>
    <phoneticPr fontId="3" type="noConversion"/>
  </si>
  <si>
    <t>E_06830-060833</t>
    <phoneticPr fontId="3" type="noConversion"/>
  </si>
  <si>
    <t>E_060934-060935</t>
    <phoneticPr fontId="3" type="noConversion"/>
  </si>
  <si>
    <t>E_060940</t>
    <phoneticPr fontId="3" type="noConversion"/>
  </si>
  <si>
    <t>E_060980</t>
    <phoneticPr fontId="3" type="noConversion"/>
  </si>
  <si>
    <t>E_060830-060833/ E_060980 upper shutter에 의해 가려짐 / Dome power recycle 실행 후 Dome shutter control 재실행</t>
    <phoneticPr fontId="3" type="noConversion"/>
  </si>
  <si>
    <t>I_060836 filter I 누락됨</t>
    <phoneticPr fontId="3" type="noConversion"/>
  </si>
  <si>
    <t>T_061000</t>
    <phoneticPr fontId="3" type="noConversion"/>
  </si>
  <si>
    <t>E_061004</t>
    <phoneticPr fontId="3" type="noConversion"/>
  </si>
  <si>
    <t>E_060878/ E_060934-060935/ E_060940/ E_061004/ E_061006 full shutter 닫히지 않아 영상 이상</t>
    <phoneticPr fontId="3" type="noConversion"/>
  </si>
  <si>
    <t>E_061006</t>
    <phoneticPr fontId="3" type="noConversion"/>
  </si>
  <si>
    <t>SSW</t>
    <phoneticPr fontId="3" type="noConversion"/>
  </si>
  <si>
    <t>SE</t>
    <phoneticPr fontId="3" type="noConversion"/>
  </si>
  <si>
    <t>WNW</t>
    <phoneticPr fontId="3" type="noConversion"/>
  </si>
  <si>
    <t>T_061000 tracking 오류로 망원경이 멈추면서 별이 흐름</t>
    <phoneticPr fontId="3" type="noConversion"/>
  </si>
  <si>
    <t>KSP 관측 중 upper shutter 멈춤 현상 발생 / Dome shutter control 재실행</t>
    <phoneticPr fontId="3" type="noConversion"/>
  </si>
  <si>
    <t>오전 flat 촬영 중 filter shutter 오류 남</t>
    <phoneticPr fontId="3" type="noConversion"/>
  </si>
  <si>
    <t>36s/20k 26s/30k</t>
    <phoneticPr fontId="3" type="noConversion"/>
  </si>
  <si>
    <t>21s/28k 16s/27k 10s/25k 6s/20k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</si>
</sst>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94" sqref="B94:P9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45999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95.689655172413794</v>
      </c>
      <c r="M3" s="160"/>
      <c r="N3" s="62" t="s">
        <v>3</v>
      </c>
      <c r="O3" s="160">
        <f>(P31-P33)/P31*100</f>
        <v>95.689655172413794</v>
      </c>
      <c r="P3" s="160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0.44236111111111109</v>
      </c>
      <c r="D9" s="8">
        <v>1.1000000000000001</v>
      </c>
      <c r="E9" s="8">
        <v>22.2</v>
      </c>
      <c r="F9" s="8">
        <v>18.899999999999999</v>
      </c>
      <c r="G9" s="36" t="s">
        <v>204</v>
      </c>
      <c r="H9" s="8">
        <v>4.8</v>
      </c>
      <c r="I9" s="36">
        <v>88.2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1.2</v>
      </c>
      <c r="E10" s="8">
        <v>21.5</v>
      </c>
      <c r="F10" s="8">
        <v>18.100000000000001</v>
      </c>
      <c r="G10" s="36" t="s">
        <v>205</v>
      </c>
      <c r="H10" s="8">
        <v>5.2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0.72083333333333333</v>
      </c>
      <c r="D11" s="15">
        <v>1.1000000000000001</v>
      </c>
      <c r="E11" s="15">
        <v>22</v>
      </c>
      <c r="F11" s="15">
        <v>21.8</v>
      </c>
      <c r="G11" s="36" t="s">
        <v>206</v>
      </c>
      <c r="H11" s="15">
        <v>0.8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24.278472222222224</v>
      </c>
      <c r="D12" s="19">
        <f>AVERAGE(D9:D11)</f>
        <v>1.1333333333333333</v>
      </c>
      <c r="E12" s="19">
        <f>AVERAGE(E9:E11)</f>
        <v>21.900000000000002</v>
      </c>
      <c r="F12" s="20">
        <f>AVERAGE(F9:F11)</f>
        <v>19.599999999999998</v>
      </c>
      <c r="G12" s="21"/>
      <c r="H12" s="22">
        <f>AVERAGE(H9:H11)</f>
        <v>3.6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185</v>
      </c>
      <c r="F16" s="27" t="s">
        <v>189</v>
      </c>
      <c r="G16" s="27" t="s">
        <v>185</v>
      </c>
      <c r="H16" s="27" t="s">
        <v>184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0.38472222222222224</v>
      </c>
      <c r="D17" s="28">
        <v>0.38541666666666669</v>
      </c>
      <c r="E17" s="28">
        <v>0.4152777777777778</v>
      </c>
      <c r="F17" s="28">
        <v>0.44027777777777777</v>
      </c>
      <c r="G17" s="28">
        <v>0.72361111111111109</v>
      </c>
      <c r="H17" s="28">
        <v>0.75763888888888886</v>
      </c>
      <c r="I17" s="28"/>
      <c r="J17" s="28"/>
      <c r="K17" s="28"/>
      <c r="L17" s="28"/>
      <c r="M17" s="28"/>
      <c r="N17" s="28"/>
      <c r="O17" s="28"/>
      <c r="P17" s="28">
        <v>0.7729166666666667</v>
      </c>
    </row>
    <row r="18" spans="2:16" ht="14.1" customHeight="1" x14ac:dyDescent="0.35">
      <c r="B18" s="35" t="s">
        <v>42</v>
      </c>
      <c r="C18" s="27">
        <v>60802</v>
      </c>
      <c r="D18" s="27">
        <v>60803</v>
      </c>
      <c r="E18" s="27">
        <v>60830</v>
      </c>
      <c r="F18" s="27">
        <v>60834</v>
      </c>
      <c r="G18" s="27">
        <v>61010</v>
      </c>
      <c r="H18" s="27">
        <v>61022</v>
      </c>
      <c r="I18" s="27"/>
      <c r="J18" s="27"/>
      <c r="K18" s="27"/>
      <c r="L18" s="27"/>
      <c r="M18" s="27"/>
      <c r="N18" s="27"/>
      <c r="O18" s="27"/>
      <c r="P18" s="114">
        <v>61035</v>
      </c>
    </row>
    <row r="19" spans="2:16" ht="14.1" customHeight="1" thickBot="1" x14ac:dyDescent="0.4">
      <c r="B19" s="13" t="s">
        <v>43</v>
      </c>
      <c r="C19" s="29"/>
      <c r="D19" s="27">
        <v>60815</v>
      </c>
      <c r="E19" s="30">
        <v>60833</v>
      </c>
      <c r="F19" s="30">
        <v>61009</v>
      </c>
      <c r="G19" s="30">
        <v>61021</v>
      </c>
      <c r="H19" s="30">
        <v>61034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4</v>
      </c>
      <c r="F20" s="33">
        <f>IF(ISNUMBER(F18),F19-F18+1,"")</f>
        <v>176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12">
        <v>0.39305555555555555</v>
      </c>
      <c r="D24" s="112">
        <v>0.39583333333333331</v>
      </c>
      <c r="E24" s="109" t="s">
        <v>176</v>
      </c>
      <c r="F24" s="165" t="s">
        <v>186</v>
      </c>
      <c r="G24" s="165"/>
      <c r="H24" s="165"/>
      <c r="I24" s="165"/>
      <c r="J24" s="102">
        <v>0.7583333333333333</v>
      </c>
      <c r="K24" s="102">
        <v>0.76111111111111107</v>
      </c>
      <c r="L24" s="36" t="s">
        <v>175</v>
      </c>
      <c r="M24" s="165" t="s">
        <v>210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12">
        <v>0.39652777777777776</v>
      </c>
      <c r="D26" s="112">
        <v>0.39930555555555558</v>
      </c>
      <c r="E26" s="109" t="s">
        <v>164</v>
      </c>
      <c r="F26" s="165" t="s">
        <v>187</v>
      </c>
      <c r="G26" s="165"/>
      <c r="H26" s="165"/>
      <c r="I26" s="165"/>
      <c r="J26" s="102">
        <v>0.7631944444444444</v>
      </c>
      <c r="K26" s="102">
        <v>0.76597222222222228</v>
      </c>
      <c r="L26" s="36" t="s">
        <v>179</v>
      </c>
      <c r="M26" s="165" t="s">
        <v>211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0.27847222222222223</v>
      </c>
      <c r="I30" s="43"/>
      <c r="J30" s="43"/>
      <c r="K30" s="44"/>
      <c r="L30" s="43"/>
      <c r="M30" s="43"/>
      <c r="N30" s="43"/>
      <c r="O30" s="45"/>
      <c r="P30" s="46">
        <f>SUM(C30:J30,L30:N30)</f>
        <v>0.27847222222222223</v>
      </c>
    </row>
    <row r="31" spans="2:16" ht="14.1" customHeight="1" x14ac:dyDescent="0.35">
      <c r="B31" s="37" t="s">
        <v>169</v>
      </c>
      <c r="C31" s="47"/>
      <c r="D31" s="7">
        <v>0.28194444444444444</v>
      </c>
      <c r="E31" s="7"/>
      <c r="F31" s="7"/>
      <c r="G31" s="7"/>
      <c r="H31" s="7"/>
      <c r="I31" s="7"/>
      <c r="J31" s="7"/>
      <c r="K31" s="7">
        <v>4.027777777777778E-2</v>
      </c>
      <c r="L31" s="7"/>
      <c r="M31" s="7"/>
      <c r="N31" s="7"/>
      <c r="O31" s="48"/>
      <c r="P31" s="46">
        <f>SUM(C31:N31)</f>
        <v>0.32222222222222224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>
        <v>1.3888888888888888E-2</v>
      </c>
      <c r="L33" s="53"/>
      <c r="M33" s="53"/>
      <c r="N33" s="53"/>
      <c r="O33" s="54"/>
      <c r="P33" s="55">
        <f>SUM(C33:N33)</f>
        <v>1.3888888888888888E-2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0.28194444444444444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2.6388888888888892E-2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0.30833333333333335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194</v>
      </c>
      <c r="D36" s="156"/>
      <c r="E36" s="155" t="s">
        <v>190</v>
      </c>
      <c r="F36" s="156"/>
      <c r="G36" s="155" t="s">
        <v>192</v>
      </c>
      <c r="H36" s="156"/>
      <c r="I36" s="155" t="s">
        <v>193</v>
      </c>
      <c r="J36" s="156"/>
      <c r="K36" s="155" t="s">
        <v>191</v>
      </c>
      <c r="L36" s="156"/>
      <c r="M36" s="155" t="s">
        <v>195</v>
      </c>
      <c r="N36" s="156"/>
      <c r="O36" s="151" t="s">
        <v>196</v>
      </c>
      <c r="P36" s="151"/>
    </row>
    <row r="37" spans="2:16" ht="18" customHeight="1" x14ac:dyDescent="0.35">
      <c r="B37" s="153"/>
      <c r="C37" s="155" t="s">
        <v>197</v>
      </c>
      <c r="D37" s="156"/>
      <c r="E37" s="151" t="s">
        <v>200</v>
      </c>
      <c r="F37" s="151"/>
      <c r="G37" s="151" t="s">
        <v>201</v>
      </c>
      <c r="H37" s="151"/>
      <c r="I37" s="151" t="s">
        <v>203</v>
      </c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207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209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1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-159.364</v>
      </c>
      <c r="D72" s="60">
        <v>-160.63499999999999</v>
      </c>
      <c r="E72" s="96" t="s">
        <v>118</v>
      </c>
      <c r="F72" s="60">
        <v>24.81</v>
      </c>
      <c r="G72" s="60">
        <v>22.38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-152.595</v>
      </c>
      <c r="D73" s="60">
        <v>-153.69</v>
      </c>
      <c r="E73" s="98" t="s">
        <v>122</v>
      </c>
      <c r="F73" s="60">
        <v>32.9</v>
      </c>
      <c r="G73" s="60">
        <v>25.69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-203.78299999999999</v>
      </c>
      <c r="D74" s="60">
        <v>-203.87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-119.518</v>
      </c>
      <c r="D75" s="60">
        <v>-121.405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35.612000000000002</v>
      </c>
      <c r="D76" s="60">
        <v>34.015999999999998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33.798999999999999</v>
      </c>
      <c r="D77" s="60">
        <v>31.920999999999999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28.936</v>
      </c>
      <c r="D78" s="60">
        <v>26.928999999999998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27.45</v>
      </c>
      <c r="D79" s="60">
        <v>25.353999999999999</v>
      </c>
      <c r="E79" s="96" t="s">
        <v>152</v>
      </c>
      <c r="F79" s="60">
        <v>20.6</v>
      </c>
      <c r="G79" s="60">
        <v>20.6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2.0599999999999999E-5</v>
      </c>
      <c r="D80" s="115">
        <v>2.0999999999999999E-5</v>
      </c>
      <c r="E80" s="98" t="s">
        <v>157</v>
      </c>
      <c r="F80" s="60">
        <v>32.799999999999997</v>
      </c>
      <c r="G80" s="60">
        <v>25.9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188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208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2025-12-08T18:41:26Z</dcterms:modified>
</cp:coreProperties>
</file>