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B2F8DE20-8429-4A04-8FF4-BD7A7C0269A1}" xr6:coauthVersionLast="36" xr6:coauthVersionMax="47" xr10:uidLastSave="{00000000-0000-0000-0000-000000000000}"/>
  <bookViews>
    <workbookView xWindow="24855" yWindow="11070" windowWidth="18210" windowHeight="1959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<sst xmlns="http://schemas.openxmlformats.org/spreadsheetml/2006/main" count="222" uniqueCount="207">
  <si>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</si>
  <si>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</si>
  <si>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</si>
  <si>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</si>
  <si>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</si>
  <si>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</si>
  <si>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</si>
  <si>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</si>
  <si>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</si>
  <si>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</si>
  <si>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</si>
  <si>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</si>
  <si>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</si>
  <si>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</si>
  <si>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</si>
  <si>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</si>
  <si>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</si>
  <si>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</si>
  <si>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</si>
  <si>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</si>
  <si>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</si>
  <si>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</si>
  <si>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</si>
  <si>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</si>
  <si>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</si>
  <si>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</si>
  <si>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</si>
  <si>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</si>
  <si>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</si>
  <si>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</si>
  <si>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</si>
  <si>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</si>
  <si>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</si>
  <si>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</si>
  <si>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</si>
  <si>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</si>
  <si>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</si>
  <si>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</si>
  <si>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</si>
  <si>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</si>
  <si>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</si>
  <si>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</si>
  <si>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</si>
  <si>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</si>
  <si>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</si>
  <si>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</si>
  <si>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</si>
  <si>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</si>
  <si>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</si>
  <si>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</si>
  <si>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</si>
  <si>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</si>
  <si>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</si>
  <si>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</si>
  <si>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</si>
  <si>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</si>
  <si>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</si>
  <si>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</si>
  <si>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</si>
  <si>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</si>
  <si>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</si>
  <si>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</si>
  <si>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</si>
  <si>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</si>
  <si>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</si>
  <si>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</si>
  <si>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</si>
  <si>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</si>
  <si>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</si>
  <si>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</si>
  <si>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</si>
  <si>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</si>
  <si>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</si>
  <si>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</si>
  <si>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</si>
  <si>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</si>
  <si>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</si>
  <si>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</si>
  <si>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</si>
  <si>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</si>
  <si>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</si>
  <si>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</si>
  <si>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</si>
  <si>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</si>
  <si>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</si>
  <si>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</si>
  <si>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</si>
  <si>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</si>
  <si>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</si>
  <si>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</si>
  <si>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</si>
  <si>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</si>
  <si>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</si>
  <si>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</si>
  <si>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</si>
  <si>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</si>
  <si>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</si>
  <si>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</si>
  <si>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</si>
  <si>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</si>
  <si>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</si>
  <si>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</si>
  <si>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</si>
  <si>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</si>
  <si>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</si>
  <si>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</si>
  <si>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</si>
  <si>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</si>
  <si>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</si>
  <si>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</si>
  <si>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</si>
  <si>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</si>
  <si>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</si>
  <si>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</si>
  <si>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</si>
  <si>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</si>
  <si>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</si>
  <si>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</si>
  <si>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</si>
  <si>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</si>
  <si>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</si>
  <si>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</si>
  <si>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</si>
  <si>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</si>
  <si>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</si>
  <si>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</si>
  <si>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</si>
  <si>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</si>
  <si>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</si>
  <si>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</si>
  <si>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</si>
  <si>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</si>
  <si>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</si>
  <si>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</si>
  <si>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</si>
  <si>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</si>
  <si>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</si>
  <si>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</si>
  <si>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</si>
  <si>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</si>
  <si>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</si>
  <si>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</si>
  <si>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</si>
  <si>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</si>
  <si>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</si>
  <si>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</si>
  <si>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</si>
  <si>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</si>
  <si>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</si>
  <si>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</si>
  <si>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</si>
  <si>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</si>
  <si>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</si>
  <si>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</si>
  <si>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</si>
  <si>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</si>
  <si>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</si>
  <si>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</si>
  <si>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</si>
  <si>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</si>
  <si>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</si>
  <si>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</si>
  <si>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</si>
  <si>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</si>
  <si>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</si>
  <si>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</si>
  <si>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</si>
  <si>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</si>
  <si>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</si>
  <si>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</si>
  <si>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</si>
  <si>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</si>
  <si>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</si>
  <si>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</si>
  <si>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</si>
  <si>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</si>
  <si>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</si>
  <si>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</si>
  <si>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</si>
  <si>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</si>
  <si>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월령 40%이하로 방풍막 해제</t>
    <phoneticPr fontId="3" type="noConversion"/>
  </si>
  <si>
    <t>두원재</t>
    <phoneticPr fontId="3" type="noConversion"/>
  </si>
  <si>
    <t>M_054503-054504:M</t>
    <phoneticPr fontId="3" type="noConversion"/>
  </si>
  <si>
    <t>E_054510</t>
    <phoneticPr fontId="3" type="noConversion"/>
  </si>
  <si>
    <t>M_054515-054516:M</t>
    <phoneticPr fontId="3" type="noConversion"/>
  </si>
  <si>
    <t>M_054561-054562:N</t>
    <phoneticPr fontId="3" type="noConversion"/>
  </si>
  <si>
    <t>E_054564</t>
    <phoneticPr fontId="3" type="noConversion"/>
  </si>
  <si>
    <t>E_054571-054572</t>
    <phoneticPr fontId="3" type="noConversion"/>
  </si>
  <si>
    <t>E_054577-054578</t>
    <phoneticPr fontId="3" type="noConversion"/>
  </si>
  <si>
    <t>E_054622</t>
    <phoneticPr fontId="3" type="noConversion"/>
  </si>
  <si>
    <t>E_054624</t>
    <phoneticPr fontId="3" type="noConversion"/>
  </si>
  <si>
    <t>옅은 구름으로 인한 오후 flat 건너뜀</t>
    <phoneticPr fontId="3" type="noConversion"/>
  </si>
  <si>
    <t>E_054510 이미지에 둥글게 밝게 찍힘 / 손전등 영향으로 추정 / 다음장에서 사라짐</t>
    <phoneticPr fontId="3" type="noConversion"/>
  </si>
  <si>
    <t>DS9(영상 확인) 5회꺼짐</t>
    <phoneticPr fontId="3" type="noConversion"/>
  </si>
  <si>
    <t>M_054662:K</t>
    <phoneticPr fontId="3" type="noConversion"/>
  </si>
  <si>
    <t>M_054663</t>
    <phoneticPr fontId="3" type="noConversion"/>
  </si>
  <si>
    <t>E_054564/E_054571-054572/E_054577-054578/E_054622/E_054624 full shutter가 닫히지 않아서 FSA Recycle후 정상화 됨</t>
    <phoneticPr fontId="3" type="noConversion"/>
  </si>
  <si>
    <t>ALL</t>
    <phoneticPr fontId="3" type="noConversion"/>
  </si>
  <si>
    <t>TMT</t>
    <phoneticPr fontId="3" type="noConversion"/>
  </si>
  <si>
    <t>SITE-KSP</t>
    <phoneticPr fontId="3" type="noConversion"/>
  </si>
  <si>
    <t>I-BAND 촬영함</t>
    <phoneticPr fontId="3" type="noConversion"/>
  </si>
  <si>
    <t>[14:05] 짙은 구름으로 관측 중단 / [17:40] 관측종료 / 오전 flat 건너뜀</t>
    <phoneticPr fontId="3" type="noConversion"/>
  </si>
  <si>
    <t>NW</t>
    <phoneticPr fontId="3" type="noConversion"/>
  </si>
  <si>
    <t>NNW</t>
    <phoneticPr fontId="3" type="noConversion"/>
  </si>
  <si>
    <t>SW</t>
    <phoneticPr fontId="3" type="noConversion"/>
  </si>
  <si>
    <t>-</t>
    <phoneticPr fontId="3" type="noConversion"/>
  </si>
  <si>
    <t>C_054620-054634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</si>
</sst>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247650</xdr:rowOff>
        </xdr:from>
        <xdr:to>
          <xdr:col>9</xdr:col>
          <xdr:colOff>419100</xdr:colOff>
          <xdr:row>59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9" zoomScale="145" zoomScaleNormal="145" workbookViewId="0">
      <selection activeCell="B48" sqref="B48:P48"/>
    </sheetView>
  </sheetViews>
  <sheetFormatPr defaultColWidth="0" defaultRowHeight="11.25" zeroHeight="1" x14ac:dyDescent="0.25"/>
  <cols>
    <col min="1" max="1" width="0.7109375" style="61" customWidth="1"/>
    <col min="2" max="2" width="7.7109375" style="61" customWidth="1"/>
    <col min="3" max="16" width="6.7109375" style="61" customWidth="1"/>
    <col min="17" max="17" width="0.7109375" style="61" customWidth="1"/>
    <col min="18" max="18" width="9.28515625" style="61" hidden="1" customWidth="1"/>
    <col min="19" max="16384" width="9.28515625" style="61" hidden="1"/>
  </cols>
  <sheetData>
    <row r="1" spans="2:16" ht="13.5" customHeight="1" x14ac:dyDescent="0.25"/>
    <row r="2" spans="2:16" ht="14.25" customHeight="1" thickBot="1" x14ac:dyDescent="0.3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4" t="s">
        <v>1</v>
      </c>
      <c r="C3" s="147">
        <v>45955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55.232558139534881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2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35" t="s">
        <v>21</v>
      </c>
      <c r="C9" s="7">
        <v>0.40833333333333333</v>
      </c>
      <c r="D9" s="8">
        <v>1.6</v>
      </c>
      <c r="E9" s="8">
        <v>14.6</v>
      </c>
      <c r="F9" s="8">
        <v>32.200000000000003</v>
      </c>
      <c r="G9" s="36" t="s">
        <v>204</v>
      </c>
      <c r="H9" s="8">
        <v>1.2</v>
      </c>
      <c r="I9" s="36">
        <v>13.6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5" t="s">
        <v>22</v>
      </c>
      <c r="C10" s="7">
        <v>0.58333333333333337</v>
      </c>
      <c r="D10" s="8" t="s">
        <v>205</v>
      </c>
      <c r="E10" s="8">
        <v>13.9</v>
      </c>
      <c r="F10" s="8">
        <v>34.4</v>
      </c>
      <c r="G10" s="36" t="s">
        <v>203</v>
      </c>
      <c r="H10" s="8">
        <v>0.7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3">
      <c r="B11" s="13" t="s">
        <v>23</v>
      </c>
      <c r="C11" s="14">
        <v>0.74236111111111114</v>
      </c>
      <c r="D11" s="15" t="s">
        <v>205</v>
      </c>
      <c r="E11" s="15">
        <v>15.1</v>
      </c>
      <c r="F11" s="15">
        <v>31.6</v>
      </c>
      <c r="G11" s="36" t="s">
        <v>202</v>
      </c>
      <c r="H11" s="15">
        <v>0.6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3">
      <c r="B12" s="17" t="s">
        <v>24</v>
      </c>
      <c r="C12" s="18">
        <f>(24-C9)+C11</f>
        <v>24.334027777777777</v>
      </c>
      <c r="D12" s="19">
        <f>AVERAGE(D9:D11)</f>
        <v>1.6</v>
      </c>
      <c r="E12" s="19">
        <f>AVERAGE(E9:E11)</f>
        <v>14.533333333333333</v>
      </c>
      <c r="F12" s="20">
        <f>AVERAGE(F9:F11)</f>
        <v>32.733333333333327</v>
      </c>
      <c r="G12" s="21"/>
      <c r="H12" s="22">
        <f>AVERAGE(H9:H11)</f>
        <v>0.83333333333333337</v>
      </c>
      <c r="I12" s="23"/>
      <c r="J12" s="24">
        <f>AVERAGE(J9:J11)</f>
        <v>5.666666666666667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25">
      <c r="B16" s="35" t="s">
        <v>40</v>
      </c>
      <c r="C16" s="27" t="s">
        <v>178</v>
      </c>
      <c r="D16" s="27" t="s">
        <v>197</v>
      </c>
      <c r="E16" s="27" t="s">
        <v>198</v>
      </c>
      <c r="F16" s="27" t="s">
        <v>199</v>
      </c>
      <c r="G16" s="27" t="s">
        <v>197</v>
      </c>
      <c r="H16" s="27" t="s">
        <v>197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25">
      <c r="B17" s="35" t="s">
        <v>41</v>
      </c>
      <c r="C17" s="28">
        <v>0.35902777777777778</v>
      </c>
      <c r="D17" s="28">
        <v>0.36041666666666666</v>
      </c>
      <c r="E17" s="28">
        <v>0.38750000000000001</v>
      </c>
      <c r="F17" s="28">
        <v>0.41319444444444442</v>
      </c>
      <c r="G17" s="28">
        <v>0.62569444444444444</v>
      </c>
      <c r="H17" s="28">
        <v>0.7368055555555556</v>
      </c>
      <c r="I17" s="28"/>
      <c r="J17" s="28"/>
      <c r="K17" s="28"/>
      <c r="L17" s="28"/>
      <c r="M17" s="28"/>
      <c r="N17" s="28"/>
      <c r="O17" s="28"/>
      <c r="P17" s="28">
        <v>0.74027777777777781</v>
      </c>
    </row>
    <row r="18" spans="2:16" ht="14.1" customHeight="1" x14ac:dyDescent="0.25">
      <c r="B18" s="35" t="s">
        <v>42</v>
      </c>
      <c r="C18" s="27">
        <v>54502</v>
      </c>
      <c r="D18" s="27">
        <v>54503</v>
      </c>
      <c r="E18" s="27">
        <v>54510</v>
      </c>
      <c r="F18" s="27">
        <v>54526</v>
      </c>
      <c r="G18" s="27">
        <v>54635</v>
      </c>
      <c r="H18" s="27">
        <v>54702</v>
      </c>
      <c r="I18" s="27"/>
      <c r="J18" s="27"/>
      <c r="K18" s="27"/>
      <c r="L18" s="27"/>
      <c r="M18" s="27"/>
      <c r="N18" s="27"/>
      <c r="O18" s="27"/>
      <c r="P18" s="114">
        <v>54707</v>
      </c>
    </row>
    <row r="19" spans="2:16" ht="14.1" customHeight="1" thickBot="1" x14ac:dyDescent="0.3">
      <c r="B19" s="13" t="s">
        <v>43</v>
      </c>
      <c r="C19" s="29"/>
      <c r="D19" s="27">
        <v>54509</v>
      </c>
      <c r="E19" s="30">
        <v>54525</v>
      </c>
      <c r="F19" s="30">
        <v>54634</v>
      </c>
      <c r="G19" s="30">
        <v>54701</v>
      </c>
      <c r="H19" s="30">
        <v>54706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3">
      <c r="B20" s="31" t="s">
        <v>44</v>
      </c>
      <c r="C20" s="29"/>
      <c r="D20" s="32">
        <f>IF(ISNUMBER(D18),D19-D18+1,"")</f>
        <v>7</v>
      </c>
      <c r="E20" s="33">
        <f>IF(ISNUMBER(E18),E19-E18+1,"")</f>
        <v>16</v>
      </c>
      <c r="F20" s="33">
        <f>IF(ISNUMBER(F18),F19-F18+1,"")</f>
        <v>109</v>
      </c>
      <c r="G20" s="33">
        <f>IF(ISNUMBER(G18),G19-G18+1,"")</f>
        <v>67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2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2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2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2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2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0.33402777777777776</v>
      </c>
      <c r="N30" s="43"/>
      <c r="O30" s="45"/>
      <c r="P30" s="46">
        <f>SUM(C30:J30,L30:N30)</f>
        <v>0.33402777777777776</v>
      </c>
    </row>
    <row r="31" spans="2:16" ht="14.1" customHeight="1" x14ac:dyDescent="0.25">
      <c r="B31" s="37" t="s">
        <v>169</v>
      </c>
      <c r="C31" s="47"/>
      <c r="D31" s="7">
        <v>0.33402777777777776</v>
      </c>
      <c r="E31" s="7"/>
      <c r="F31" s="7"/>
      <c r="G31" s="7"/>
      <c r="H31" s="7"/>
      <c r="I31" s="7"/>
      <c r="J31" s="7"/>
      <c r="K31" s="7">
        <v>2.4305555555555556E-2</v>
      </c>
      <c r="L31" s="7"/>
      <c r="M31" s="7"/>
      <c r="N31" s="7"/>
      <c r="O31" s="48"/>
      <c r="P31" s="46">
        <f>SUM(C31:N31)</f>
        <v>0.35833333333333334</v>
      </c>
    </row>
    <row r="32" spans="2:16" ht="14.1" customHeight="1" x14ac:dyDescent="0.25">
      <c r="B32" s="37" t="s">
        <v>65</v>
      </c>
      <c r="C32" s="49"/>
      <c r="D32" s="50">
        <v>0.16041666666666668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0.16041666666666668</v>
      </c>
    </row>
    <row r="33" spans="2:16" ht="14.1" customHeight="1" thickBot="1" x14ac:dyDescent="0.3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25">
      <c r="B34" s="105" t="s">
        <v>166</v>
      </c>
      <c r="C34" s="106">
        <f>C31-C32-C33</f>
        <v>0</v>
      </c>
      <c r="D34" s="106">
        <f t="shared" ref="D34:P34" si="1">D31-D32-D33</f>
        <v>0.17361111111111108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2.4305555555555556E-2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0.19791666666666666</v>
      </c>
    </row>
    <row r="35" spans="2:16" ht="13.5" customHeight="1" x14ac:dyDescent="0.2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25">
      <c r="B36" s="157" t="s">
        <v>67</v>
      </c>
      <c r="C36" s="144" t="s">
        <v>182</v>
      </c>
      <c r="D36" s="145"/>
      <c r="E36" s="144" t="s">
        <v>183</v>
      </c>
      <c r="F36" s="145"/>
      <c r="G36" s="144" t="s">
        <v>184</v>
      </c>
      <c r="H36" s="145"/>
      <c r="I36" s="144" t="s">
        <v>185</v>
      </c>
      <c r="J36" s="145"/>
      <c r="K36" s="144" t="s">
        <v>186</v>
      </c>
      <c r="L36" s="145"/>
      <c r="M36" s="144" t="s">
        <v>187</v>
      </c>
      <c r="N36" s="145"/>
      <c r="O36" s="117" t="s">
        <v>188</v>
      </c>
      <c r="P36" s="117"/>
    </row>
    <row r="37" spans="2:16" ht="18" customHeight="1" x14ac:dyDescent="0.25">
      <c r="B37" s="158"/>
      <c r="C37" s="144" t="s">
        <v>206</v>
      </c>
      <c r="D37" s="145"/>
      <c r="E37" s="117" t="s">
        <v>189</v>
      </c>
      <c r="F37" s="117"/>
      <c r="G37" s="117" t="s">
        <v>190</v>
      </c>
      <c r="H37" s="117"/>
      <c r="I37" s="117" t="s">
        <v>194</v>
      </c>
      <c r="J37" s="117"/>
      <c r="K37" s="117" t="s">
        <v>195</v>
      </c>
      <c r="L37" s="117"/>
      <c r="M37" s="144"/>
      <c r="N37" s="145"/>
      <c r="O37" s="117"/>
      <c r="P37" s="117"/>
    </row>
    <row r="38" spans="2:16" ht="18" customHeight="1" x14ac:dyDescent="0.2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2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2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2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21" t="s">
        <v>191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25">
      <c r="B45" s="168" t="s">
        <v>192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25">
      <c r="B46" s="121" t="s">
        <v>196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25">
      <c r="B47" s="121" t="s">
        <v>201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25">
      <c r="B48" s="170" t="s">
        <v>200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2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2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2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2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3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3">
      <c r="B54" s="184" t="s">
        <v>179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25"/>
    <row r="56" spans="2:16" ht="17.25" customHeight="1" x14ac:dyDescent="0.2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2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2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2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2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2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2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2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2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2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2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2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3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15" customHeight="1" x14ac:dyDescent="0.2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15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2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25">
      <c r="B72" s="96" t="s">
        <v>117</v>
      </c>
      <c r="C72" s="60">
        <v>-160.61699999999999</v>
      </c>
      <c r="D72" s="60">
        <v>-162.298</v>
      </c>
      <c r="E72" s="96" t="s">
        <v>118</v>
      </c>
      <c r="F72" s="60">
        <v>21.41</v>
      </c>
      <c r="G72" s="60">
        <v>20.93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25">
      <c r="B73" s="96" t="s">
        <v>121</v>
      </c>
      <c r="C73" s="60">
        <v>-153.614</v>
      </c>
      <c r="D73" s="60">
        <v>-156.47900000000001</v>
      </c>
      <c r="E73" s="98" t="s">
        <v>122</v>
      </c>
      <c r="F73" s="60">
        <v>28.46</v>
      </c>
      <c r="G73" s="60">
        <v>27.84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25">
      <c r="B74" s="96" t="s">
        <v>126</v>
      </c>
      <c r="C74" s="60">
        <v>-204.893</v>
      </c>
      <c r="D74" s="60">
        <v>-208.005</v>
      </c>
      <c r="E74" s="98" t="s">
        <v>127</v>
      </c>
      <c r="F74" s="116">
        <v>0</v>
      </c>
      <c r="G74" s="116"/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-119.468</v>
      </c>
      <c r="D75" s="60">
        <v>-126.035</v>
      </c>
      <c r="E75" s="98" t="s">
        <v>132</v>
      </c>
      <c r="F75" s="116">
        <v>35</v>
      </c>
      <c r="G75" s="116"/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32.779000000000003</v>
      </c>
      <c r="D76" s="60">
        <v>32.106000000000002</v>
      </c>
      <c r="E76" s="98" t="s">
        <v>137</v>
      </c>
      <c r="F76" s="116">
        <v>35</v>
      </c>
      <c r="G76" s="116"/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25">
      <c r="B77" s="96" t="s">
        <v>141</v>
      </c>
      <c r="C77" s="60">
        <v>30.609000000000002</v>
      </c>
      <c r="D77" s="60">
        <v>29.992999999999999</v>
      </c>
      <c r="E77" s="98" t="s">
        <v>142</v>
      </c>
      <c r="F77" s="116">
        <v>255</v>
      </c>
      <c r="G77" s="116"/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25">
      <c r="B78" s="96" t="s">
        <v>146</v>
      </c>
      <c r="C78" s="60">
        <v>25.651</v>
      </c>
      <c r="D78" s="60">
        <v>25.001999999999999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25">
      <c r="B79" s="96" t="s">
        <v>151</v>
      </c>
      <c r="C79" s="60">
        <v>24.084</v>
      </c>
      <c r="D79" s="60">
        <v>23.466000000000001</v>
      </c>
      <c r="E79" s="96" t="s">
        <v>152</v>
      </c>
      <c r="F79" s="60">
        <v>18.5</v>
      </c>
      <c r="G79" s="60">
        <v>15.8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25">
      <c r="B80" s="101" t="s">
        <v>156</v>
      </c>
      <c r="C80" s="115">
        <v>1.7099999999999999E-5</v>
      </c>
      <c r="D80" s="115">
        <v>1.5099999999999999E-5</v>
      </c>
      <c r="E80" s="98" t="s">
        <v>157</v>
      </c>
      <c r="F80" s="60">
        <v>35.1</v>
      </c>
      <c r="G80" s="60">
        <v>35.9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50" t="s">
        <v>161</v>
      </c>
      <c r="C84" s="150"/>
    </row>
    <row r="85" spans="2:16" ht="15" customHeight="1" x14ac:dyDescent="0.25">
      <c r="B85" s="151" t="s">
        <v>180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18" t="s">
        <v>193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2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2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2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2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2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2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2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2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2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2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2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2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2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247650</xdr:rowOff>
                  </from>
                  <to>
                    <xdr:col>9</xdr:col>
                    <xdr:colOff>419100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2024-03-05T14:50:54Z</cp:lastPrinted>
  <dcterms:created xsi:type="dcterms:W3CDTF">2024-02-29T07:36:25Z</dcterms:created>
  <dcterms:modified xsi:type="dcterms:W3CDTF">2025-11-05T08:17:21Z</dcterms:modified>
</cp:coreProperties>
</file>