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eaton03\Downloads\"/>
    </mc:Choice>
  </mc:AlternateContent>
  <xr:revisionPtr revIDLastSave="0" documentId="13_ncr:1_{EC5C42B7-A37D-43B9-B813-4707E5263A91}" xr6:coauthVersionLast="36" xr6:coauthVersionMax="47" xr10:uidLastSave="{00000000-0000-0000-0000-000000000000}"/>
  <bookViews>
    <workbookView xWindow="24990" yWindow="13635" windowWidth="18210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<sst xmlns="http://schemas.openxmlformats.org/spreadsheetml/2006/main" count="213" uniqueCount="199">
  <si>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</si>
  <si>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</si>
  <si>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</si>
  <si>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</si>
  <si>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</si>
  <si>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</si>
  <si>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</si>
  <si>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</si>
  <si>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</si>
  <si>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</si>
  <si>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</si>
  <si>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</si>
  <si>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</si>
  <si>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</si>
  <si>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</si>
  <si>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</si>
  <si>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</si>
  <si>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</si>
  <si>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</si>
  <si>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</si>
  <si>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</si>
  <si>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</si>
  <si>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</si>
  <si>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</si>
  <si>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</si>
  <si>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</si>
  <si>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</si>
  <si>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</si>
  <si>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</si>
  <si>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</si>
  <si>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</si>
  <si>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</si>
  <si>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</si>
  <si>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</si>
  <si>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</si>
  <si>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</si>
  <si>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</si>
  <si>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</si>
  <si>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</si>
  <si>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</si>
  <si>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</si>
  <si>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</si>
  <si>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</si>
  <si>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</si>
  <si>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</si>
  <si>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</si>
  <si>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</si>
  <si>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</si>
  <si>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</si>
  <si>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</si>
  <si>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</si>
  <si>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</si>
  <si>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</si>
  <si>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</si>
  <si>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</si>
  <si>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</si>
  <si>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</si>
  <si>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</si>
  <si>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</si>
  <si>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</si>
  <si>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</si>
  <si>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</si>
  <si>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</si>
  <si>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</si>
  <si>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</si>
  <si>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</si>
  <si>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</si>
  <si>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</si>
  <si>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</si>
  <si>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</si>
  <si>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</si>
  <si>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</si>
  <si>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</si>
  <si>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</si>
  <si>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</si>
  <si>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</si>
  <si>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</si>
  <si>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</si>
  <si>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</si>
  <si>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</si>
  <si>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</si>
  <si>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</si>
  <si>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</si>
  <si>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</si>
  <si>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</si>
  <si>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</si>
  <si>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</si>
  <si>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</si>
  <si>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</si>
  <si>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</si>
  <si>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</si>
  <si>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</si>
  <si>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</si>
  <si>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</si>
  <si>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</si>
  <si>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</si>
  <si>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</si>
  <si>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</si>
  <si>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</si>
  <si>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</si>
  <si>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</si>
  <si>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</si>
  <si>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</si>
  <si>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</si>
  <si>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</si>
  <si>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</si>
  <si>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</si>
  <si>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</si>
  <si>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</si>
  <si>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</si>
  <si>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</si>
  <si>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</si>
  <si>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</si>
  <si>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</si>
  <si>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</si>
  <si>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</si>
  <si>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</si>
  <si>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</si>
  <si>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</si>
  <si>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</si>
  <si>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</si>
  <si>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</si>
  <si>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</si>
  <si>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</si>
  <si>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</si>
  <si>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</si>
  <si>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</si>
  <si>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</si>
  <si>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</si>
  <si>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</si>
  <si>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</si>
  <si>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</si>
  <si>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</si>
  <si>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</si>
  <si>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</si>
  <si>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</si>
  <si>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</si>
  <si>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</si>
  <si>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</si>
  <si>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</si>
  <si>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</si>
  <si>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</si>
  <si>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</si>
  <si>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</si>
  <si>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</si>
  <si>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</si>
  <si>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</si>
  <si>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</si>
  <si>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</si>
  <si>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</si>
  <si>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</si>
  <si>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</si>
  <si>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</si>
  <si>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</si>
  <si>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</si>
  <si>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</si>
  <si>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</si>
  <si>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</si>
  <si>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</si>
  <si>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</si>
  <si>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</si>
  <si>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</si>
  <si>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</si>
  <si>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</si>
  <si>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</si>
  <si>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</si>
  <si>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</si>
  <si>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</si>
  <si>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</si>
  <si>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</si>
  <si>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</si>
  <si>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</si>
  <si>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</si>
  <si>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</si>
  <si>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</si>
  <si>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</si>
  <si>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</si>
  <si>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</si>
  <si>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</si>
  <si>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</si>
  <si>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</si>
  <si>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TMT</t>
    <phoneticPr fontId="3" type="noConversion"/>
  </si>
  <si>
    <t>두원재</t>
    <phoneticPr fontId="3" type="noConversion"/>
  </si>
  <si>
    <t xml:space="preserve">월령 40%이상으로 방풍막 연결 </t>
    <phoneticPr fontId="3" type="noConversion"/>
  </si>
  <si>
    <t>KSP</t>
    <phoneticPr fontId="3" type="noConversion"/>
  </si>
  <si>
    <t>M_051246-051247:T</t>
    <phoneticPr fontId="3" type="noConversion"/>
  </si>
  <si>
    <t>-</t>
    <phoneticPr fontId="3" type="noConversion"/>
  </si>
  <si>
    <t>[08:25] 짙은 구름과 비로 관측 중지 / [14:25] 관측 재개 / 오후 flat 건너뜀</t>
    <phoneticPr fontId="3" type="noConversion"/>
  </si>
  <si>
    <t>SE</t>
    <phoneticPr fontId="3" type="noConversion"/>
  </si>
  <si>
    <t>WSW</t>
    <phoneticPr fontId="3" type="noConversion"/>
  </si>
  <si>
    <t>ESE</t>
    <phoneticPr fontId="3" type="noConversion"/>
  </si>
  <si>
    <t>I_051308</t>
    <phoneticPr fontId="3" type="noConversion"/>
  </si>
  <si>
    <t>I_051308 filter B와 초점 값 누락 됨</t>
    <phoneticPr fontId="3" type="noConversion"/>
  </si>
  <si>
    <t>DS9(영상 확인) 1회꺼짐</t>
    <phoneticPr fontId="3" type="noConversion"/>
  </si>
  <si>
    <t>55s/23k 45s/30k</t>
    <phoneticPr fontId="3" type="noConversion"/>
  </si>
  <si>
    <t>6s/20k</t>
    <phoneticPr fontId="3" type="noConversion"/>
  </si>
  <si>
    <t xml:space="preserve">I-BAND 촬영함  </t>
    <phoneticPr fontId="3" type="noConversion"/>
  </si>
  <si>
    <t>C_051275-051299</t>
    <phoneticPr fontId="3" type="noConversion"/>
  </si>
  <si>
    <t>M_051350-051351:N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</si>
</sst>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247650</xdr:rowOff>
        </xdr:from>
        <xdr:to>
          <xdr:col>9</xdr:col>
          <xdr:colOff>419100</xdr:colOff>
          <xdr:row>59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19050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19050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19050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19050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19050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19050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16" zoomScale="145" zoomScaleNormal="145" workbookViewId="0">
      <selection activeCell="G36" sqref="G36:H36"/>
    </sheetView>
  </sheetViews>
  <sheetFormatPr defaultColWidth="0" defaultRowHeight="11.25" zeroHeight="1" x14ac:dyDescent="0.25"/>
  <cols>
    <col min="1" max="1" width="0.7109375" style="61" customWidth="1"/>
    <col min="2" max="2" width="7.7109375" style="61" customWidth="1"/>
    <col min="3" max="16" width="6.7109375" style="61" customWidth="1"/>
    <col min="17" max="17" width="0.7109375" style="61" customWidth="1"/>
    <col min="18" max="18" width="9.28515625" style="61" hidden="1" customWidth="1"/>
    <col min="19" max="16384" width="9.28515625" style="61" hidden="1"/>
  </cols>
  <sheetData>
    <row r="1" spans="2:16" ht="13.5" customHeight="1" x14ac:dyDescent="0.25"/>
    <row r="2" spans="2:16" ht="14.25" customHeight="1" thickBot="1" x14ac:dyDescent="0.3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4" t="s">
        <v>1</v>
      </c>
      <c r="C3" s="147">
        <v>45942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45.335820895522382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2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25">
      <c r="B9" s="35" t="s">
        <v>21</v>
      </c>
      <c r="C9" s="7">
        <v>0.4</v>
      </c>
      <c r="D9" s="8" t="s">
        <v>186</v>
      </c>
      <c r="E9" s="8">
        <v>12.9</v>
      </c>
      <c r="F9" s="8">
        <v>59.9</v>
      </c>
      <c r="G9" s="36" t="s">
        <v>190</v>
      </c>
      <c r="H9" s="8">
        <v>1.2</v>
      </c>
      <c r="I9" s="36">
        <v>71.3</v>
      </c>
      <c r="J9" s="9">
        <f>IF(L9, 1, 0) + IF(M9, 2, 0) + IF(N9, 4, 0) + IF(O9, 8, 0) + IF(P9, 16, 0)</f>
        <v>24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1</v>
      </c>
    </row>
    <row r="10" spans="2:16" ht="14.25" customHeight="1" x14ac:dyDescent="0.25">
      <c r="B10" s="35" t="s">
        <v>22</v>
      </c>
      <c r="C10" s="7">
        <v>0.60416666666666663</v>
      </c>
      <c r="D10" s="8">
        <v>2.9</v>
      </c>
      <c r="E10" s="8">
        <v>10.6</v>
      </c>
      <c r="F10" s="8">
        <v>76.900000000000006</v>
      </c>
      <c r="G10" s="36" t="s">
        <v>189</v>
      </c>
      <c r="H10" s="8">
        <v>1.6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3">
      <c r="B11" s="13" t="s">
        <v>23</v>
      </c>
      <c r="C11" s="14">
        <v>0.75486111111111109</v>
      </c>
      <c r="D11" s="15">
        <v>3.3</v>
      </c>
      <c r="E11" s="15">
        <v>9.3000000000000007</v>
      </c>
      <c r="F11" s="15">
        <v>50</v>
      </c>
      <c r="G11" s="36" t="s">
        <v>188</v>
      </c>
      <c r="H11" s="15">
        <v>5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3">
      <c r="B12" s="17" t="s">
        <v>24</v>
      </c>
      <c r="C12" s="18">
        <f>(24-C9)+C11</f>
        <v>24.354861111111113</v>
      </c>
      <c r="D12" s="19">
        <f>AVERAGE(D9:D11)</f>
        <v>3.0999999999999996</v>
      </c>
      <c r="E12" s="19">
        <f>AVERAGE(E9:E11)</f>
        <v>10.933333333333332</v>
      </c>
      <c r="F12" s="20">
        <f>AVERAGE(F9:F11)</f>
        <v>62.266666666666673</v>
      </c>
      <c r="G12" s="21"/>
      <c r="H12" s="22">
        <f>AVERAGE(H9:H11)</f>
        <v>2.6</v>
      </c>
      <c r="I12" s="23"/>
      <c r="J12" s="24">
        <f>AVERAGE(J9:J11)</f>
        <v>8.3333333333333339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25">
      <c r="B16" s="35" t="s">
        <v>40</v>
      </c>
      <c r="C16" s="27" t="s">
        <v>178</v>
      </c>
      <c r="D16" s="27" t="s">
        <v>180</v>
      </c>
      <c r="E16" s="27" t="s">
        <v>180</v>
      </c>
      <c r="F16" s="27" t="s">
        <v>184</v>
      </c>
      <c r="G16" s="27" t="s">
        <v>181</v>
      </c>
      <c r="H16" s="27" t="s">
        <v>180</v>
      </c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25">
      <c r="B17" s="35" t="s">
        <v>41</v>
      </c>
      <c r="C17" s="28">
        <v>0.34375</v>
      </c>
      <c r="D17" s="28">
        <v>0.34513888888888888</v>
      </c>
      <c r="E17" s="28">
        <v>0.36249999999999999</v>
      </c>
      <c r="F17" s="28">
        <v>0.60347222222222219</v>
      </c>
      <c r="G17" s="28">
        <v>0.75763888888888886</v>
      </c>
      <c r="H17" s="28">
        <v>0.78541666666666665</v>
      </c>
      <c r="I17" s="28"/>
      <c r="J17" s="28"/>
      <c r="K17" s="28"/>
      <c r="L17" s="28"/>
      <c r="M17" s="28"/>
      <c r="N17" s="28"/>
      <c r="O17" s="28"/>
      <c r="P17" s="28">
        <v>0.80138888888888893</v>
      </c>
    </row>
    <row r="18" spans="2:16" ht="14.1" customHeight="1" x14ac:dyDescent="0.25">
      <c r="B18" s="35" t="s">
        <v>42</v>
      </c>
      <c r="C18" s="27">
        <v>51203</v>
      </c>
      <c r="D18" s="27">
        <v>51204</v>
      </c>
      <c r="E18" s="27">
        <v>51209</v>
      </c>
      <c r="F18" s="27">
        <v>51275</v>
      </c>
      <c r="G18" s="27">
        <v>51374</v>
      </c>
      <c r="H18" s="27">
        <v>51386</v>
      </c>
      <c r="I18" s="27"/>
      <c r="J18" s="27"/>
      <c r="K18" s="27"/>
      <c r="L18" s="27"/>
      <c r="M18" s="27"/>
      <c r="N18" s="27"/>
      <c r="O18" s="27"/>
      <c r="P18" s="114">
        <v>51399</v>
      </c>
    </row>
    <row r="19" spans="2:16" ht="14.1" customHeight="1" thickBot="1" x14ac:dyDescent="0.3">
      <c r="B19" s="13" t="s">
        <v>43</v>
      </c>
      <c r="C19" s="29"/>
      <c r="D19" s="27">
        <v>51208</v>
      </c>
      <c r="E19" s="30">
        <v>51274</v>
      </c>
      <c r="F19" s="30">
        <v>51373</v>
      </c>
      <c r="G19" s="30">
        <v>51385</v>
      </c>
      <c r="H19" s="30">
        <v>51398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3">
      <c r="B20" s="31" t="s">
        <v>44</v>
      </c>
      <c r="C20" s="29"/>
      <c r="D20" s="32">
        <f>IF(ISNUMBER(D18),D19-D18+1,"")</f>
        <v>5</v>
      </c>
      <c r="E20" s="33">
        <f>IF(ISNUMBER(E18),E19-E18+1,"")</f>
        <v>66</v>
      </c>
      <c r="F20" s="33">
        <f>IF(ISNUMBER(F18),F19-F18+1,"")</f>
        <v>99</v>
      </c>
      <c r="G20" s="33">
        <f>IF(ISNUMBER(G18),G19-G18+1,"")</f>
        <v>12</v>
      </c>
      <c r="H20" s="33">
        <f>IF(ISNUMBER(H18),H19-H18+1,"")</f>
        <v>13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25">
      <c r="B23" s="155"/>
      <c r="C23" s="112"/>
      <c r="D23" s="112"/>
      <c r="E23" s="36" t="s">
        <v>48</v>
      </c>
      <c r="F23" s="154"/>
      <c r="G23" s="154"/>
      <c r="H23" s="154"/>
      <c r="I23" s="154"/>
      <c r="J23" s="102">
        <v>0.78888888888888886</v>
      </c>
      <c r="K23" s="102">
        <v>0.79027777777777775</v>
      </c>
      <c r="L23" s="112" t="s">
        <v>164</v>
      </c>
      <c r="M23" s="154" t="s">
        <v>194</v>
      </c>
      <c r="N23" s="154"/>
      <c r="O23" s="154"/>
      <c r="P23" s="154"/>
    </row>
    <row r="24" spans="2:16" ht="13.5" customHeight="1" x14ac:dyDescent="0.2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25">
      <c r="B25" s="155"/>
      <c r="C25" s="112"/>
      <c r="D25" s="112"/>
      <c r="E25" s="109" t="s">
        <v>170</v>
      </c>
      <c r="F25" s="154"/>
      <c r="G25" s="154"/>
      <c r="H25" s="154"/>
      <c r="I25" s="154"/>
      <c r="J25" s="102">
        <v>0.79513888888888884</v>
      </c>
      <c r="K25" s="102">
        <v>0.79513888888888884</v>
      </c>
      <c r="L25" s="36" t="s">
        <v>49</v>
      </c>
      <c r="M25" s="154" t="s">
        <v>195</v>
      </c>
      <c r="N25" s="154"/>
      <c r="O25" s="154"/>
      <c r="P25" s="154"/>
    </row>
    <row r="26" spans="2:16" ht="13.5" customHeight="1" x14ac:dyDescent="0.2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25">
      <c r="B30" s="37" t="s">
        <v>168</v>
      </c>
      <c r="C30" s="42">
        <v>7.7777777777777779E-2</v>
      </c>
      <c r="D30" s="43">
        <v>0.21458333333333332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0.35486111111111107</v>
      </c>
    </row>
    <row r="31" spans="2:16" ht="14.1" customHeight="1" x14ac:dyDescent="0.25">
      <c r="B31" s="37" t="s">
        <v>169</v>
      </c>
      <c r="C31" s="47">
        <v>7.7777777777777779E-2</v>
      </c>
      <c r="D31" s="7">
        <v>0.21458333333333332</v>
      </c>
      <c r="E31" s="7">
        <v>6.25E-2</v>
      </c>
      <c r="F31" s="7"/>
      <c r="G31" s="7"/>
      <c r="H31" s="7"/>
      <c r="I31" s="7"/>
      <c r="J31" s="7"/>
      <c r="K31" s="7">
        <v>1.7361111111111112E-2</v>
      </c>
      <c r="L31" s="7"/>
      <c r="M31" s="7"/>
      <c r="N31" s="7"/>
      <c r="O31" s="48"/>
      <c r="P31" s="46">
        <f>SUM(C31:N31)</f>
        <v>0.37222222222222218</v>
      </c>
    </row>
    <row r="32" spans="2:16" ht="14.1" customHeight="1" x14ac:dyDescent="0.25">
      <c r="B32" s="37" t="s">
        <v>65</v>
      </c>
      <c r="C32" s="49">
        <v>7.7777777777777779E-2</v>
      </c>
      <c r="D32" s="50">
        <v>6.3194444444444442E-2</v>
      </c>
      <c r="E32" s="50">
        <v>6.25E-2</v>
      </c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0.20347222222222222</v>
      </c>
    </row>
    <row r="33" spans="2:16" ht="14.1" customHeight="1" thickBot="1" x14ac:dyDescent="0.3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25">
      <c r="B34" s="105" t="s">
        <v>166</v>
      </c>
      <c r="C34" s="106">
        <f>C31-C32-C33</f>
        <v>0</v>
      </c>
      <c r="D34" s="106">
        <f t="shared" ref="D34:P34" si="1">D31-D32-D33</f>
        <v>0.15138888888888888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1.7361111111111112E-2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0.16874999999999996</v>
      </c>
    </row>
    <row r="35" spans="2:16" ht="13.5" customHeight="1" x14ac:dyDescent="0.2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25">
      <c r="B36" s="157" t="s">
        <v>67</v>
      </c>
      <c r="C36" s="144" t="s">
        <v>185</v>
      </c>
      <c r="D36" s="145"/>
      <c r="E36" s="144" t="s">
        <v>197</v>
      </c>
      <c r="F36" s="145"/>
      <c r="G36" s="144" t="s">
        <v>191</v>
      </c>
      <c r="H36" s="145"/>
      <c r="I36" s="144" t="s">
        <v>198</v>
      </c>
      <c r="J36" s="145"/>
      <c r="K36" s="144"/>
      <c r="L36" s="145"/>
      <c r="M36" s="144"/>
      <c r="N36" s="145"/>
      <c r="O36" s="117"/>
      <c r="P36" s="117"/>
    </row>
    <row r="37" spans="2:16" ht="18" customHeight="1" x14ac:dyDescent="0.2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2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2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2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2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25">
      <c r="B44" s="121" t="s">
        <v>187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25">
      <c r="B45" s="168" t="s">
        <v>192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25">
      <c r="B46" s="121" t="s">
        <v>196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2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2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2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2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2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2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3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3">
      <c r="B54" s="184" t="s">
        <v>179</v>
      </c>
      <c r="C54" s="185"/>
      <c r="D54" s="185"/>
      <c r="E54" s="185"/>
      <c r="F54" s="108">
        <v>1436</v>
      </c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25"/>
    <row r="56" spans="2:16" ht="17.25" customHeight="1" x14ac:dyDescent="0.2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2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2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2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2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2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2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2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2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2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2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2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3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15" customHeight="1" x14ac:dyDescent="0.2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15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2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25">
      <c r="B72" s="96" t="s">
        <v>117</v>
      </c>
      <c r="C72" s="60">
        <v>-162.11500000000001</v>
      </c>
      <c r="D72" s="60">
        <v>-163.773</v>
      </c>
      <c r="E72" s="96" t="s">
        <v>118</v>
      </c>
      <c r="F72" s="60">
        <v>21.12</v>
      </c>
      <c r="G72" s="60">
        <v>19.66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25">
      <c r="B73" s="96" t="s">
        <v>121</v>
      </c>
      <c r="C73" s="60">
        <v>-156.126</v>
      </c>
      <c r="D73" s="60">
        <v>-159.411</v>
      </c>
      <c r="E73" s="98" t="s">
        <v>122</v>
      </c>
      <c r="F73" s="60">
        <v>40.22</v>
      </c>
      <c r="G73" s="60">
        <v>32.619999999999997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25">
      <c r="B74" s="96" t="s">
        <v>126</v>
      </c>
      <c r="C74" s="60">
        <v>-203.899</v>
      </c>
      <c r="D74" s="60">
        <v>-203.69800000000001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-124.654</v>
      </c>
      <c r="D75" s="60">
        <v>-129.20400000000001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32.204999999999998</v>
      </c>
      <c r="D76" s="60">
        <v>29.527000000000001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25">
      <c r="B77" s="96" t="s">
        <v>141</v>
      </c>
      <c r="C77" s="60">
        <v>30.048999999999999</v>
      </c>
      <c r="D77" s="60">
        <v>27.82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25">
      <c r="B78" s="96" t="s">
        <v>146</v>
      </c>
      <c r="C78" s="60">
        <v>25.09</v>
      </c>
      <c r="D78" s="60">
        <v>22.882999999999999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25">
      <c r="B79" s="96" t="s">
        <v>151</v>
      </c>
      <c r="C79" s="60">
        <v>23.565999999999999</v>
      </c>
      <c r="D79" s="60">
        <v>21.385000000000002</v>
      </c>
      <c r="E79" s="96" t="s">
        <v>152</v>
      </c>
      <c r="F79" s="60">
        <v>15.7</v>
      </c>
      <c r="G79" s="60">
        <v>10.9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25">
      <c r="B80" s="101" t="s">
        <v>156</v>
      </c>
      <c r="C80" s="115">
        <v>1.3200000000000001E-5</v>
      </c>
      <c r="D80" s="115">
        <v>1.4100000000000001E-5</v>
      </c>
      <c r="E80" s="98" t="s">
        <v>157</v>
      </c>
      <c r="F80" s="60">
        <v>59.6</v>
      </c>
      <c r="G80" s="60">
        <v>53.5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50" t="s">
        <v>161</v>
      </c>
      <c r="C84" s="150"/>
    </row>
    <row r="85" spans="2:16" ht="15" customHeight="1" x14ac:dyDescent="0.25">
      <c r="B85" s="151" t="s">
        <v>183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25">
      <c r="B86" s="118" t="s">
        <v>193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2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2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2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2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2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2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2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2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2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2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2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2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2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247650</xdr:rowOff>
                  </from>
                  <to>
                    <xdr:col>9</xdr:col>
                    <xdr:colOff>419100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keaton03</cp:lastModifiedBy>
  <cp:lastPrinted>2024-03-05T14:50:54Z</cp:lastPrinted>
  <dcterms:created xsi:type="dcterms:W3CDTF">2024-02-29T07:36:25Z</dcterms:created>
  <dcterms:modified xsi:type="dcterms:W3CDTF">2025-10-13T06:46:38Z</dcterms:modified>
</cp:coreProperties>
</file>