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85C00122-A1C0-4E4A-A24A-797087BEC855}" xr6:coauthVersionLast="47" xr6:coauthVersionMax="47" xr10:uidLastSave="{00000000-0000-0000-0000-000000000000}"/>
  <bookViews>
    <workbookView xWindow="25128" yWindow="1447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<sst xmlns="http://schemas.openxmlformats.org/spreadsheetml/2006/main" count="218" uniqueCount="205">
  <si>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</si>
  <si>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</si>
  <si>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</si>
  <si>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</si>
  <si>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</si>
  <si>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</si>
  <si>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</si>
  <si>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</si>
  <si>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</si>
  <si>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</si>
  <si>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</si>
  <si>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</si>
  <si>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</si>
  <si>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</si>
  <si>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</si>
  <si>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</si>
  <si>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</si>
  <si>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</si>
  <si>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</si>
  <si>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</si>
  <si>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</si>
  <si>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</si>
  <si>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</si>
  <si>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</si>
  <si>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</si>
  <si>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</si>
  <si>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</si>
  <si>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</si>
  <si>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</si>
  <si>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</si>
  <si>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</si>
  <si>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</si>
  <si>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</si>
  <si>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</si>
  <si>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</si>
  <si>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</si>
  <si>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</si>
  <si>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</si>
  <si>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</si>
  <si>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</si>
  <si>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</si>
  <si>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</si>
  <si>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</si>
  <si>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</si>
  <si>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</si>
  <si>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</si>
  <si>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</si>
  <si>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</si>
  <si>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</si>
  <si>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</si>
  <si>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</si>
  <si>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</si>
  <si>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</si>
  <si>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</si>
  <si>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</si>
  <si>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</si>
  <si>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</si>
  <si>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</si>
  <si>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</si>
  <si>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</si>
  <si>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</si>
  <si>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</si>
  <si>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</si>
  <si>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</si>
  <si>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</si>
  <si>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</si>
  <si>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</si>
  <si>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</si>
  <si>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</si>
  <si>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</si>
  <si>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</si>
  <si>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</si>
  <si>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</si>
  <si>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</si>
  <si>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</si>
  <si>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</si>
  <si>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</si>
  <si>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</si>
  <si>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</si>
  <si>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</si>
  <si>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</si>
  <si>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</si>
  <si>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</si>
  <si>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</si>
  <si>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</si>
  <si>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</si>
  <si>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</si>
  <si>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</si>
  <si>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</si>
  <si>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</si>
  <si>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</si>
  <si>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</si>
  <si>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</si>
  <si>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</si>
  <si>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</si>
  <si>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</si>
  <si>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</si>
  <si>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</si>
  <si>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</si>
  <si>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</si>
  <si>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</si>
  <si>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</si>
  <si>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</si>
  <si>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</si>
  <si>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</si>
  <si>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</si>
  <si>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</si>
  <si>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</si>
  <si>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</si>
  <si>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</si>
  <si>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</si>
  <si>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</si>
  <si>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</si>
  <si>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</si>
  <si>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</si>
  <si>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</si>
  <si>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</si>
  <si>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</si>
  <si>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</si>
  <si>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</si>
  <si>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</si>
  <si>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</si>
  <si>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</si>
  <si>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</si>
  <si>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</si>
  <si>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</si>
  <si>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</si>
  <si>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</si>
  <si>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</si>
  <si>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</si>
  <si>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</si>
  <si>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</si>
  <si>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</si>
  <si>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</si>
  <si>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</si>
  <si>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</si>
  <si>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</si>
  <si>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</si>
  <si>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</si>
  <si>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</si>
  <si>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</si>
  <si>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</si>
  <si>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</si>
  <si>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</si>
  <si>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</si>
  <si>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</si>
  <si>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</si>
  <si>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</si>
  <si>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</si>
  <si>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</si>
  <si>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</si>
  <si>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</si>
  <si>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</si>
  <si>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</si>
  <si>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</si>
  <si>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</si>
  <si>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</si>
  <si>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</si>
  <si>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</si>
  <si>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</si>
  <si>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</si>
  <si>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</si>
  <si>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</si>
  <si>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</si>
  <si>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</si>
  <si>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</si>
  <si>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</si>
  <si>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</si>
  <si>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</si>
  <si>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</si>
  <si>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</si>
  <si>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</si>
  <si>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</si>
  <si>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</si>
  <si>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</si>
  <si>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</si>
  <si>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</si>
  <si>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</si>
  <si>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</si>
  <si>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</si>
  <si>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</si>
  <si>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</si>
  <si>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</si>
  <si>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이상으로 방풍막 연결</t>
    <phoneticPr fontId="3" type="noConversion"/>
  </si>
  <si>
    <t>HA limit으로 BLG #314/317-322/326-327/330 스킵 함</t>
    <phoneticPr fontId="3" type="noConversion"/>
  </si>
  <si>
    <t>E_043094-043097</t>
    <phoneticPr fontId="3" type="noConversion"/>
  </si>
  <si>
    <t>C_043094-043123</t>
    <phoneticPr fontId="3" type="noConversion"/>
  </si>
  <si>
    <t>C_043180-043193</t>
    <phoneticPr fontId="3" type="noConversion"/>
  </si>
  <si>
    <t>C_043213-043216</t>
    <phoneticPr fontId="3" type="noConversion"/>
  </si>
  <si>
    <t>C_043221-043249</t>
    <phoneticPr fontId="3" type="noConversion"/>
  </si>
  <si>
    <t>E_043094-043097 여명으로 인한 과다 노출발생</t>
    <phoneticPr fontId="3" type="noConversion"/>
  </si>
  <si>
    <t>M_043112-043113:M</t>
    <phoneticPr fontId="3" type="noConversion"/>
  </si>
  <si>
    <t>C_043290-043319</t>
    <phoneticPr fontId="3" type="noConversion"/>
  </si>
  <si>
    <t>E_043266</t>
    <phoneticPr fontId="3" type="noConversion"/>
  </si>
  <si>
    <t>E_043266 filter NO라고 나타남</t>
    <phoneticPr fontId="3" type="noConversion"/>
  </si>
  <si>
    <t>ENG-KSP</t>
    <phoneticPr fontId="3" type="noConversion"/>
  </si>
  <si>
    <t>짙은 구름으로 오후 flat 건너뜀</t>
    <phoneticPr fontId="3" type="noConversion"/>
  </si>
  <si>
    <t>NW</t>
    <phoneticPr fontId="3" type="noConversion"/>
  </si>
  <si>
    <t>NNW</t>
    <phoneticPr fontId="3" type="noConversion"/>
  </si>
  <si>
    <t>SW</t>
    <phoneticPr fontId="3" type="noConversion"/>
  </si>
  <si>
    <t>TMT</t>
    <phoneticPr fontId="3" type="noConversion"/>
  </si>
  <si>
    <t>55s/20k 43s/24k 30s/26k</t>
    <phoneticPr fontId="3" type="noConversion"/>
  </si>
  <si>
    <t>25s/28k 11s/27k 7s/27k</t>
    <phoneticPr fontId="3" type="noConversion"/>
  </si>
  <si>
    <t>M_043405-043406:N</t>
    <phoneticPr fontId="3" type="noConversion"/>
  </si>
  <si>
    <t>DS9(영상 확인) 2회꺼짐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</si>
</sst>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45907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0.38263888888888886</v>
      </c>
      <c r="D9" s="8">
        <v>1.6</v>
      </c>
      <c r="E9" s="8">
        <v>12</v>
      </c>
      <c r="F9" s="8">
        <v>61.5</v>
      </c>
      <c r="G9" s="36" t="s">
        <v>197</v>
      </c>
      <c r="H9" s="8">
        <v>4.0999999999999996</v>
      </c>
      <c r="I9" s="36">
        <v>100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1.9</v>
      </c>
      <c r="E10" s="8">
        <v>11.8</v>
      </c>
      <c r="F10" s="8">
        <v>55.6</v>
      </c>
      <c r="G10" s="36" t="s">
        <v>198</v>
      </c>
      <c r="H10" s="8">
        <v>8.6</v>
      </c>
      <c r="I10" s="11"/>
      <c r="J10" s="9">
        <f>IF(L10, 1, 0) + IF(M10, 2, 0) + IF(N10, 4, 0) + IF(O10, 8, 0) + IF(P10, 16, 0)</f>
        <v>1</v>
      </c>
      <c r="K10" s="12" t="b">
        <v>1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0.78749999999999998</v>
      </c>
      <c r="D11" s="15">
        <v>1.9</v>
      </c>
      <c r="E11" s="15">
        <v>9.1</v>
      </c>
      <c r="F11" s="15">
        <v>70</v>
      </c>
      <c r="G11" s="36" t="s">
        <v>199</v>
      </c>
      <c r="H11" s="15">
        <v>1.3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24.404861111111114</v>
      </c>
      <c r="D12" s="19">
        <f>AVERAGE(D9:D11)</f>
        <v>1.8</v>
      </c>
      <c r="E12" s="19">
        <f>AVERAGE(E9:E11)</f>
        <v>10.966666666666667</v>
      </c>
      <c r="F12" s="20">
        <f>AVERAGE(F9:F11)</f>
        <v>62.366666666666667</v>
      </c>
      <c r="G12" s="21"/>
      <c r="H12" s="22">
        <f>AVERAGE(H9:H11)</f>
        <v>4.666666666666667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195</v>
      </c>
      <c r="G16" s="27" t="s">
        <v>200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0.32569444444444445</v>
      </c>
      <c r="D17" s="28">
        <v>0.32708333333333334</v>
      </c>
      <c r="E17" s="28">
        <v>0.34930555555555554</v>
      </c>
      <c r="F17" s="28">
        <v>0.57361111111111107</v>
      </c>
      <c r="G17" s="28">
        <v>0.79027777777777775</v>
      </c>
      <c r="H17" s="28">
        <v>0.81666666666666665</v>
      </c>
      <c r="I17" s="28"/>
      <c r="J17" s="28"/>
      <c r="K17" s="28"/>
      <c r="L17" s="28"/>
      <c r="M17" s="28"/>
      <c r="N17" s="28"/>
      <c r="O17" s="28"/>
      <c r="P17" s="28">
        <v>0.83472222222222225</v>
      </c>
    </row>
    <row r="18" spans="2:16" ht="14.1" customHeight="1" x14ac:dyDescent="0.35">
      <c r="B18" s="35" t="s">
        <v>42</v>
      </c>
      <c r="C18" s="27">
        <v>43088</v>
      </c>
      <c r="D18" s="27">
        <v>43089</v>
      </c>
      <c r="E18" s="27">
        <v>43094</v>
      </c>
      <c r="F18" s="27">
        <v>43241</v>
      </c>
      <c r="G18" s="27">
        <v>43383</v>
      </c>
      <c r="H18" s="27">
        <v>43395</v>
      </c>
      <c r="I18" s="27"/>
      <c r="J18" s="27"/>
      <c r="K18" s="27"/>
      <c r="L18" s="27"/>
      <c r="M18" s="27"/>
      <c r="N18" s="27"/>
      <c r="O18" s="27"/>
      <c r="P18" s="114">
        <v>43410</v>
      </c>
    </row>
    <row r="19" spans="2:16" ht="14.1" customHeight="1" thickBot="1" x14ac:dyDescent="0.4">
      <c r="B19" s="13" t="s">
        <v>43</v>
      </c>
      <c r="C19" s="29"/>
      <c r="D19" s="27">
        <v>43093</v>
      </c>
      <c r="E19" s="30">
        <v>43240</v>
      </c>
      <c r="F19" s="30">
        <v>43382</v>
      </c>
      <c r="G19" s="30">
        <v>43394</v>
      </c>
      <c r="H19" s="30">
        <v>43409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147</v>
      </c>
      <c r="F20" s="33">
        <f>IF(ISNUMBER(F18),F19-F18+1,"")</f>
        <v>142</v>
      </c>
      <c r="G20" s="33">
        <f>IF(ISNUMBER(G18),G19-G18+1,"")</f>
        <v>12</v>
      </c>
      <c r="H20" s="33">
        <f>IF(ISNUMBER(H18),H19-H18+1,"")</f>
        <v>15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>
        <v>0.81666666666666665</v>
      </c>
      <c r="K24" s="102">
        <v>0.81944444444444442</v>
      </c>
      <c r="L24" s="36" t="s">
        <v>175</v>
      </c>
      <c r="M24" s="165" t="s">
        <v>201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>
        <v>0.82152777777777775</v>
      </c>
      <c r="K26" s="102">
        <v>0.82499999999999996</v>
      </c>
      <c r="L26" s="36" t="s">
        <v>176</v>
      </c>
      <c r="M26" s="165" t="s">
        <v>202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0.18958333333333333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0.21527777777777779</v>
      </c>
      <c r="P30" s="46">
        <f>SUM(C30:J30,L30:N30)</f>
        <v>0.18958333333333333</v>
      </c>
    </row>
    <row r="31" spans="2:16" ht="14.1" customHeight="1" x14ac:dyDescent="0.35">
      <c r="B31" s="37" t="s">
        <v>169</v>
      </c>
      <c r="C31" s="47">
        <v>0.22430555555555556</v>
      </c>
      <c r="D31" s="7">
        <v>0.21666666666666667</v>
      </c>
      <c r="E31" s="7"/>
      <c r="F31" s="7"/>
      <c r="G31" s="7"/>
      <c r="H31" s="7"/>
      <c r="I31" s="7"/>
      <c r="J31" s="7"/>
      <c r="K31" s="7">
        <v>1.8749999999999999E-2</v>
      </c>
      <c r="L31" s="7"/>
      <c r="M31" s="7"/>
      <c r="N31" s="7"/>
      <c r="O31" s="48"/>
      <c r="P31" s="46">
        <f>SUM(C31:N31)</f>
        <v>0.4597222222222222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0.22430555555555556</v>
      </c>
      <c r="D34" s="106">
        <f t="shared" ref="D34:P34" si="1">D31-D32-D33</f>
        <v>0.21666666666666667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1.8749999999999999E-2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0.4597222222222222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185</v>
      </c>
      <c r="D36" s="156"/>
      <c r="E36" s="155" t="s">
        <v>186</v>
      </c>
      <c r="F36" s="156"/>
      <c r="G36" s="155" t="s">
        <v>191</v>
      </c>
      <c r="H36" s="156"/>
      <c r="I36" s="155" t="s">
        <v>187</v>
      </c>
      <c r="J36" s="156"/>
      <c r="K36" s="155" t="s">
        <v>188</v>
      </c>
      <c r="L36" s="156"/>
      <c r="M36" s="155" t="s">
        <v>189</v>
      </c>
      <c r="N36" s="156"/>
      <c r="O36" s="151" t="s">
        <v>193</v>
      </c>
      <c r="P36" s="151"/>
    </row>
    <row r="37" spans="2:16" ht="18" customHeight="1" x14ac:dyDescent="0.35">
      <c r="B37" s="153"/>
      <c r="C37" s="155" t="s">
        <v>192</v>
      </c>
      <c r="D37" s="156"/>
      <c r="E37" s="151" t="s">
        <v>203</v>
      </c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184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194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1087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-162.12</v>
      </c>
      <c r="D72" s="60">
        <v>-163.58099999999999</v>
      </c>
      <c r="E72" s="96" t="s">
        <v>118</v>
      </c>
      <c r="F72" s="60">
        <v>20.38</v>
      </c>
      <c r="G72" s="60">
        <v>19.88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-155.91499999999999</v>
      </c>
      <c r="D73" s="60">
        <v>-159.06200000000001</v>
      </c>
      <c r="E73" s="98" t="s">
        <v>122</v>
      </c>
      <c r="F73" s="60">
        <v>41</v>
      </c>
      <c r="G73" s="60">
        <v>42.67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-213.11</v>
      </c>
      <c r="D74" s="60">
        <v>-204.8</v>
      </c>
      <c r="E74" s="98" t="s">
        <v>127</v>
      </c>
      <c r="F74" s="116">
        <v>10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-125.196</v>
      </c>
      <c r="D75" s="60">
        <v>-129.63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31.577999999999999</v>
      </c>
      <c r="D76" s="60">
        <v>29.98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29.532</v>
      </c>
      <c r="D77" s="60">
        <v>28.33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24.623000000000001</v>
      </c>
      <c r="D78" s="60">
        <v>23.422000000000001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23.064</v>
      </c>
      <c r="D79" s="60">
        <v>21.943000000000001</v>
      </c>
      <c r="E79" s="96" t="s">
        <v>152</v>
      </c>
      <c r="F79" s="60">
        <v>16.3</v>
      </c>
      <c r="G79" s="60">
        <v>10.8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1.1399999999999999E-5</v>
      </c>
      <c r="D80" s="115">
        <v>1.1399999999999999E-5</v>
      </c>
      <c r="E80" s="98" t="s">
        <v>157</v>
      </c>
      <c r="F80" s="60">
        <v>46.6</v>
      </c>
      <c r="G80" s="60">
        <v>77.7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204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2025-09-07T20:13:47Z</dcterms:modified>
</cp:coreProperties>
</file>