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9C0FCECE-DB65-4541-9105-40C0361233AD}" xr6:coauthVersionLast="47" xr6:coauthVersionMax="47" xr10:uidLastSave="{00000000-0000-0000-0000-000000000000}"/>
  <bookViews>
    <workbookView xWindow="26988" yWindow="71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<sst xmlns="http://schemas.openxmlformats.org/spreadsheetml/2006/main" count="226" uniqueCount="213">
  <si>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</si>
  <si>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</si>
  <si>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</si>
  <si>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</si>
  <si>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</si>
  <si>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</si>
  <si>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</si>
  <si>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</si>
  <si>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</si>
  <si>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</si>
  <si>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</si>
  <si>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</si>
  <si>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</si>
  <si>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</si>
  <si>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</si>
  <si>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</si>
  <si>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</si>
  <si>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</si>
  <si>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</si>
  <si>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</si>
  <si>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</si>
  <si>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</si>
  <si>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</si>
  <si>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</si>
  <si>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</si>
  <si>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</si>
  <si>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</si>
  <si>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</si>
  <si>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</si>
  <si>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</si>
  <si>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</si>
  <si>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</si>
  <si>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</si>
  <si>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</si>
  <si>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</si>
  <si>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</si>
  <si>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</si>
  <si>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</si>
  <si>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</si>
  <si>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</si>
  <si>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</si>
  <si>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</si>
  <si>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</si>
  <si>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</si>
  <si>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</si>
  <si>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</si>
  <si>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</si>
  <si>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</si>
  <si>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</si>
  <si>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</si>
  <si>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</si>
  <si>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</si>
  <si>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</si>
  <si>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</si>
  <si>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</si>
  <si>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</si>
  <si>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</si>
  <si>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</si>
  <si>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</si>
  <si>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</si>
  <si>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</si>
  <si>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</si>
  <si>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</si>
  <si>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</si>
  <si>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</si>
  <si>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</si>
  <si>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</si>
  <si>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</si>
  <si>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</si>
  <si>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</si>
  <si>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</si>
  <si>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</si>
  <si>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</si>
  <si>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</si>
  <si>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</si>
  <si>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</si>
  <si>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</si>
  <si>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</si>
  <si>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</si>
  <si>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</si>
  <si>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</si>
  <si>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</si>
  <si>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</si>
  <si>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</si>
  <si>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</si>
  <si>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</si>
  <si>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</si>
  <si>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</si>
  <si>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</si>
  <si>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</si>
  <si>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</si>
  <si>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</si>
  <si>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</si>
  <si>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</si>
  <si>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</si>
  <si>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</si>
  <si>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</si>
  <si>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</si>
  <si>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</si>
  <si>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</si>
  <si>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</si>
  <si>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</si>
  <si>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</si>
  <si>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</si>
  <si>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</si>
  <si>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</si>
  <si>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</si>
  <si>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</si>
  <si>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</si>
  <si>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</si>
  <si>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</si>
  <si>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</si>
  <si>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</si>
  <si>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</si>
  <si>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</si>
  <si>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</si>
  <si>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</si>
  <si>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</si>
  <si>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</si>
  <si>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</si>
  <si>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</si>
  <si>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</si>
  <si>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</si>
  <si>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</si>
  <si>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</si>
  <si>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</si>
  <si>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</si>
  <si>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</si>
  <si>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</si>
  <si>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</si>
  <si>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</si>
  <si>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</si>
  <si>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</si>
  <si>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</si>
  <si>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</si>
  <si>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</si>
  <si>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</si>
  <si>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</si>
  <si>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</si>
  <si>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</si>
  <si>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</si>
  <si>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</si>
  <si>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</si>
  <si>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</si>
  <si>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</si>
  <si>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</si>
  <si>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</si>
  <si>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</si>
  <si>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</si>
  <si>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</si>
  <si>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</si>
  <si>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</si>
  <si>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</si>
  <si>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</si>
  <si>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</si>
  <si>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</si>
  <si>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</si>
  <si>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</si>
  <si>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</si>
  <si>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</si>
  <si>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</si>
  <si>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</si>
  <si>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</si>
  <si>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</si>
  <si>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</si>
  <si>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</si>
  <si>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</si>
  <si>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</si>
  <si>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</si>
  <si>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</si>
  <si>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</si>
  <si>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</si>
  <si>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</si>
  <si>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</si>
  <si>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</si>
  <si>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</si>
  <si>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</si>
  <si>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</si>
  <si>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</si>
  <si>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</si>
  <si>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</si>
  <si>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</si>
  <si>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</si>
  <si>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BLG-DEEPS</t>
    <phoneticPr fontId="3" type="noConversion"/>
  </si>
  <si>
    <t>KAMP</t>
    <phoneticPr fontId="3" type="noConversion"/>
  </si>
  <si>
    <t>M_037387-037388:N</t>
    <phoneticPr fontId="3" type="noConversion"/>
  </si>
  <si>
    <t>DS9(영상 확인) 3회꺼짐</t>
    <phoneticPr fontId="3" type="noConversion"/>
  </si>
  <si>
    <t>T_037554</t>
    <phoneticPr fontId="3" type="noConversion"/>
  </si>
  <si>
    <t>M_037572-037573:M</t>
    <phoneticPr fontId="3" type="noConversion"/>
  </si>
  <si>
    <t>E_037575</t>
    <phoneticPr fontId="3" type="noConversion"/>
  </si>
  <si>
    <t>HA limit으로 BLG #314-315/317-320/322/324/326-328 스킵 함</t>
    <phoneticPr fontId="3" type="noConversion"/>
  </si>
  <si>
    <t>I_037384</t>
    <phoneticPr fontId="3" type="noConversion"/>
  </si>
  <si>
    <t>M_037615-037616:T</t>
    <phoneticPr fontId="3" type="noConversion"/>
  </si>
  <si>
    <t>E_037376-037378</t>
    <phoneticPr fontId="3" type="noConversion"/>
  </si>
  <si>
    <t>월령 40% 이하로 방풍막 연결 해제</t>
    <phoneticPr fontId="3" type="noConversion"/>
  </si>
  <si>
    <t>E_037376-037378 여명으로 인한 과다 노출발생</t>
    <phoneticPr fontId="3" type="noConversion"/>
  </si>
  <si>
    <t>I_037384 RA/DEC/ALT 값이 빠져있음</t>
    <phoneticPr fontId="3" type="noConversion"/>
  </si>
  <si>
    <t>M_037518:K</t>
    <phoneticPr fontId="3" type="noConversion"/>
  </si>
  <si>
    <t>M_037519</t>
    <phoneticPr fontId="3" type="noConversion"/>
  </si>
  <si>
    <t>M_037545-037546:M</t>
    <phoneticPr fontId="3" type="noConversion"/>
  </si>
  <si>
    <t>T_037554 HA limit으로 망원경이 멈추면서 별이 흐름</t>
    <phoneticPr fontId="3" type="noConversion"/>
  </si>
  <si>
    <t>E_037575 K/M/T칩에 둥그란 형태의 무늬 발생, 아직 달이 완전히 뜨지 않은 상태</t>
    <phoneticPr fontId="3" type="noConversion"/>
  </si>
  <si>
    <t>DIR-KSP</t>
    <phoneticPr fontId="3" type="noConversion"/>
  </si>
  <si>
    <t>I_037632</t>
    <phoneticPr fontId="3" type="noConversion"/>
  </si>
  <si>
    <t>I_037632 filter I와 초점 값 누락 됨</t>
    <phoneticPr fontId="3" type="noConversion"/>
  </si>
  <si>
    <t>NE</t>
    <phoneticPr fontId="3" type="noConversion"/>
  </si>
  <si>
    <t>NNW</t>
    <phoneticPr fontId="3" type="noConversion"/>
  </si>
  <si>
    <t>WSW</t>
    <phoneticPr fontId="3" type="noConversion"/>
  </si>
  <si>
    <t>TMT</t>
    <phoneticPr fontId="3" type="noConversion"/>
  </si>
  <si>
    <t>14s/21k</t>
    <phoneticPr fontId="3" type="noConversion"/>
  </si>
  <si>
    <t>16s/25k 20s/22k 25s/21k</t>
    <phoneticPr fontId="3" type="noConversion"/>
  </si>
  <si>
    <t>22s/30k 12s/22k</t>
    <phoneticPr fontId="3" type="noConversion"/>
  </si>
  <si>
    <t>40s/26k 28s/30k 18s/29k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</si>
</sst>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45886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0.37569444444444444</v>
      </c>
      <c r="D9" s="8">
        <v>2.5</v>
      </c>
      <c r="E9" s="8">
        <v>2.4</v>
      </c>
      <c r="F9" s="8">
        <v>66.8</v>
      </c>
      <c r="G9" s="36" t="s">
        <v>207</v>
      </c>
      <c r="H9" s="8">
        <v>1.7</v>
      </c>
      <c r="I9" s="36">
        <v>39.799999999999997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2.4</v>
      </c>
      <c r="F10" s="8">
        <v>64.2</v>
      </c>
      <c r="G10" s="36" t="s">
        <v>206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0.80347222222222225</v>
      </c>
      <c r="D11" s="15">
        <v>1.7</v>
      </c>
      <c r="E11" s="15">
        <v>2.6</v>
      </c>
      <c r="F11" s="15">
        <v>53.7</v>
      </c>
      <c r="G11" s="36" t="s">
        <v>205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24.427777777777777</v>
      </c>
      <c r="D12" s="19">
        <f>AVERAGE(D9:D11)</f>
        <v>1.8333333333333333</v>
      </c>
      <c r="E12" s="19">
        <f>AVERAGE(E9:E11)</f>
        <v>2.4666666666666668</v>
      </c>
      <c r="F12" s="20">
        <f>AVERAGE(F9:F11)</f>
        <v>61.566666666666663</v>
      </c>
      <c r="G12" s="21"/>
      <c r="H12" s="22">
        <f>AVERAGE(H9:H11)</f>
        <v>1.0333333333333334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27" t="s">
        <v>184</v>
      </c>
      <c r="H16" s="27" t="s">
        <v>202</v>
      </c>
      <c r="I16" s="113" t="s">
        <v>208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0.31874999999999998</v>
      </c>
      <c r="D17" s="28">
        <v>0.31944444444444442</v>
      </c>
      <c r="E17" s="28">
        <v>0.34444444444444444</v>
      </c>
      <c r="F17" s="28">
        <v>0.36944444444444446</v>
      </c>
      <c r="G17" s="28">
        <v>0.63194444444444442</v>
      </c>
      <c r="H17" s="28">
        <v>0.69652777777777775</v>
      </c>
      <c r="I17" s="28">
        <v>0.80833333333333335</v>
      </c>
      <c r="J17" s="28">
        <v>0.83333333333333337</v>
      </c>
      <c r="K17" s="28"/>
      <c r="L17" s="28"/>
      <c r="M17" s="28"/>
      <c r="N17" s="28"/>
      <c r="O17" s="28"/>
      <c r="P17" s="28">
        <v>0.84791666666666665</v>
      </c>
    </row>
    <row r="18" spans="2:16" ht="14.1" customHeight="1" x14ac:dyDescent="0.35">
      <c r="B18" s="35" t="s">
        <v>42</v>
      </c>
      <c r="C18" s="27">
        <v>37362</v>
      </c>
      <c r="D18" s="27">
        <v>37363</v>
      </c>
      <c r="E18" s="27">
        <v>37376</v>
      </c>
      <c r="F18" s="27">
        <v>37390</v>
      </c>
      <c r="G18" s="27">
        <v>37559</v>
      </c>
      <c r="H18" s="27">
        <v>37601</v>
      </c>
      <c r="I18" s="27">
        <v>37673</v>
      </c>
      <c r="J18" s="27">
        <v>37685</v>
      </c>
      <c r="K18" s="27"/>
      <c r="L18" s="27"/>
      <c r="M18" s="27"/>
      <c r="N18" s="27"/>
      <c r="O18" s="27"/>
      <c r="P18" s="114">
        <v>37698</v>
      </c>
    </row>
    <row r="19" spans="2:16" ht="14.1" customHeight="1" thickBot="1" x14ac:dyDescent="0.4">
      <c r="B19" s="13" t="s">
        <v>43</v>
      </c>
      <c r="C19" s="29"/>
      <c r="D19" s="27">
        <v>37375</v>
      </c>
      <c r="E19" s="30">
        <v>37389</v>
      </c>
      <c r="F19" s="30">
        <v>37558</v>
      </c>
      <c r="G19" s="30">
        <v>37600</v>
      </c>
      <c r="H19" s="30">
        <v>37672</v>
      </c>
      <c r="I19" s="30">
        <v>37684</v>
      </c>
      <c r="J19" s="30">
        <v>37698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169</v>
      </c>
      <c r="G20" s="33">
        <f>IF(ISNUMBER(G18),G19-G18+1,"")</f>
        <v>42</v>
      </c>
      <c r="H20" s="33">
        <f>IF(ISNUMBER(H18),H19-H18+1,"")</f>
        <v>72</v>
      </c>
      <c r="I20" s="33">
        <f t="shared" ref="I20:O20" si="0">IF(ISNUMBER(I18),I19-I18+1,"")</f>
        <v>12</v>
      </c>
      <c r="J20" s="33">
        <f t="shared" si="0"/>
        <v>14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>
        <v>0.33680555555555558</v>
      </c>
      <c r="D23" s="112">
        <v>0.33680555555555558</v>
      </c>
      <c r="E23" s="36" t="s">
        <v>48</v>
      </c>
      <c r="F23" s="165" t="s">
        <v>209</v>
      </c>
      <c r="G23" s="165"/>
      <c r="H23" s="165"/>
      <c r="I23" s="165"/>
      <c r="J23" s="102">
        <v>0.83611111111111114</v>
      </c>
      <c r="K23" s="102">
        <v>0.83680555555555558</v>
      </c>
      <c r="L23" s="112" t="s">
        <v>164</v>
      </c>
      <c r="M23" s="165" t="s">
        <v>211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0.33888888888888891</v>
      </c>
      <c r="D25" s="112">
        <v>0.34097222222222223</v>
      </c>
      <c r="E25" s="109" t="s">
        <v>170</v>
      </c>
      <c r="F25" s="165" t="s">
        <v>210</v>
      </c>
      <c r="G25" s="165"/>
      <c r="H25" s="165"/>
      <c r="I25" s="165"/>
      <c r="J25" s="102">
        <v>0.83750000000000002</v>
      </c>
      <c r="K25" s="102">
        <v>0.84027777777777779</v>
      </c>
      <c r="L25" s="36" t="s">
        <v>49</v>
      </c>
      <c r="M25" s="165" t="s">
        <v>212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0.25486111111111109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0.11041666666666666</v>
      </c>
      <c r="O30" s="45"/>
      <c r="P30" s="46">
        <f>SUM(C30:J30,L30:N30)</f>
        <v>0.42777777777777776</v>
      </c>
    </row>
    <row r="31" spans="2:16" ht="14.1" customHeight="1" x14ac:dyDescent="0.35">
      <c r="B31" s="37" t="s">
        <v>169</v>
      </c>
      <c r="C31" s="47">
        <v>0.26250000000000001</v>
      </c>
      <c r="D31" s="7"/>
      <c r="E31" s="7">
        <v>6.458333333333334E-2</v>
      </c>
      <c r="F31" s="7"/>
      <c r="G31" s="7">
        <v>2.5000000000000001E-2</v>
      </c>
      <c r="H31" s="7"/>
      <c r="I31" s="7"/>
      <c r="J31" s="7"/>
      <c r="K31" s="7">
        <v>1.8749999999999999E-2</v>
      </c>
      <c r="L31" s="7"/>
      <c r="M31" s="7"/>
      <c r="N31" s="7">
        <v>0.11180555555555556</v>
      </c>
      <c r="O31" s="48"/>
      <c r="P31" s="46">
        <f>SUM(C31:N31)</f>
        <v>0.4826388888888889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0.26250000000000001</v>
      </c>
      <c r="D34" s="106">
        <f t="shared" ref="D34:P34" si="1">D31-D32-D33</f>
        <v>0</v>
      </c>
      <c r="E34" s="106">
        <f t="shared" si="1"/>
        <v>6.458333333333334E-2</v>
      </c>
      <c r="F34" s="106">
        <f t="shared" si="1"/>
        <v>0</v>
      </c>
      <c r="G34" s="106">
        <f t="shared" si="1"/>
        <v>2.5000000000000001E-2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0.11180555555555556</v>
      </c>
      <c r="O34" s="110"/>
      <c r="P34" s="107">
        <f t="shared" si="1"/>
        <v>0.4826388888888889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193</v>
      </c>
      <c r="D36" s="156"/>
      <c r="E36" s="155" t="s">
        <v>191</v>
      </c>
      <c r="F36" s="156"/>
      <c r="G36" s="155" t="s">
        <v>185</v>
      </c>
      <c r="H36" s="156"/>
      <c r="I36" s="155" t="s">
        <v>197</v>
      </c>
      <c r="J36" s="156"/>
      <c r="K36" s="155" t="s">
        <v>198</v>
      </c>
      <c r="L36" s="156"/>
      <c r="M36" s="155" t="s">
        <v>199</v>
      </c>
      <c r="N36" s="156"/>
      <c r="O36" s="151" t="s">
        <v>187</v>
      </c>
      <c r="P36" s="151"/>
    </row>
    <row r="37" spans="2:16" ht="18" customHeight="1" x14ac:dyDescent="0.35">
      <c r="B37" s="153"/>
      <c r="C37" s="155" t="s">
        <v>188</v>
      </c>
      <c r="D37" s="156"/>
      <c r="E37" s="151" t="s">
        <v>189</v>
      </c>
      <c r="F37" s="151"/>
      <c r="G37" s="151" t="s">
        <v>192</v>
      </c>
      <c r="H37" s="151"/>
      <c r="I37" s="151" t="s">
        <v>203</v>
      </c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200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201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204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334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-161.95599999999999</v>
      </c>
      <c r="D72" s="60">
        <v>-165.852</v>
      </c>
      <c r="E72" s="96" t="s">
        <v>118</v>
      </c>
      <c r="F72" s="60">
        <v>19.670000000000002</v>
      </c>
      <c r="G72" s="60">
        <v>19.45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-155.96600000000001</v>
      </c>
      <c r="D73" s="60">
        <v>-162.28700000000001</v>
      </c>
      <c r="E73" s="98" t="s">
        <v>122</v>
      </c>
      <c r="F73" s="60">
        <v>29.36</v>
      </c>
      <c r="G73" s="60">
        <v>25.21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-203.81100000000001</v>
      </c>
      <c r="D74" s="60">
        <v>-204.42500000000001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-124.98099999999999</v>
      </c>
      <c r="D75" s="60">
        <v>-135.43700000000001</v>
      </c>
      <c r="E75" s="98" t="s">
        <v>132</v>
      </c>
      <c r="F75" s="116">
        <v>35</v>
      </c>
      <c r="G75" s="116">
        <v>30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30.812000000000001</v>
      </c>
      <c r="D76" s="60">
        <v>27.593</v>
      </c>
      <c r="E76" s="98" t="s">
        <v>137</v>
      </c>
      <c r="F76" s="116">
        <v>35</v>
      </c>
      <c r="G76" s="116">
        <v>30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28.672999999999998</v>
      </c>
      <c r="D77" s="60">
        <v>26.439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23.716999999999999</v>
      </c>
      <c r="D78" s="60">
        <v>21.581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22.119</v>
      </c>
      <c r="D79" s="60">
        <v>20.193000000000001</v>
      </c>
      <c r="E79" s="96" t="s">
        <v>152</v>
      </c>
      <c r="F79" s="60">
        <v>16.3</v>
      </c>
      <c r="G79" s="60">
        <v>4.0999999999999996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1.13E-5</v>
      </c>
      <c r="D80" s="115">
        <v>1.0699999999999999E-5</v>
      </c>
      <c r="E80" s="98" t="s">
        <v>157</v>
      </c>
      <c r="F80" s="60">
        <v>34.9</v>
      </c>
      <c r="G80" s="60">
        <v>58.6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2025-08-17T20:39:55Z</dcterms:modified>
</cp:coreProperties>
</file>