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8\"/>
    </mc:Choice>
  </mc:AlternateContent>
  <xr:revisionPtr revIDLastSave="0" documentId="13_ncr:1_{39C26F4D-598A-450F-AF22-571C45EEA0B4}" xr6:coauthVersionLast="47" xr6:coauthVersionMax="47" xr10:uidLastSave="{00000000-0000-0000-0000-000000000000}"/>
  <bookViews>
    <workbookView xWindow="25764" yWindow="13272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<sst xmlns="http://schemas.openxmlformats.org/spreadsheetml/2006/main" count="215" uniqueCount="201">
  <si>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</si>
  <si>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</si>
  <si>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</si>
  <si>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</si>
  <si>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</si>
  <si>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</si>
  <si>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</si>
  <si>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</si>
  <si>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</si>
  <si>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</si>
  <si>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</si>
  <si>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</si>
  <si>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</si>
  <si>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</si>
  <si>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</si>
  <si>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</si>
  <si>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</si>
  <si>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</si>
  <si>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</si>
  <si>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</si>
  <si>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</si>
  <si>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</si>
  <si>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</si>
  <si>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</si>
  <si>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</si>
  <si>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</si>
  <si>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</si>
  <si>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</si>
  <si>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</si>
  <si>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</si>
  <si>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</si>
  <si>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</si>
  <si>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</si>
  <si>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</si>
  <si>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</si>
  <si>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</si>
  <si>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</si>
  <si>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</si>
  <si>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</si>
  <si>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</si>
  <si>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</si>
  <si>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</si>
  <si>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</si>
  <si>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</si>
  <si>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</si>
  <si>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</si>
  <si>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</si>
  <si>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</si>
  <si>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</si>
  <si>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</si>
  <si>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</si>
  <si>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</si>
  <si>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</si>
  <si>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</si>
  <si>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</si>
  <si>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</si>
  <si>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</si>
  <si>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</si>
  <si>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</si>
  <si>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</si>
  <si>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</si>
  <si>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</si>
  <si>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</si>
  <si>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</si>
  <si>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</si>
  <si>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</si>
  <si>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</si>
  <si>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</si>
  <si>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</si>
  <si>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</si>
  <si>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</si>
  <si>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</si>
  <si>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</si>
  <si>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</si>
  <si>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</si>
  <si>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</si>
  <si>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</si>
  <si>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</si>
  <si>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</si>
  <si>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</si>
  <si>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</si>
  <si>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</si>
  <si>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</si>
  <si>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</si>
  <si>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</si>
  <si>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</si>
  <si>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</si>
  <si>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</si>
  <si>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</si>
  <si>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</si>
  <si>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</si>
  <si>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</si>
  <si>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</si>
  <si>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</si>
  <si>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</si>
  <si>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</si>
  <si>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</si>
  <si>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</si>
  <si>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</si>
  <si>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</si>
  <si>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</si>
  <si>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</si>
  <si>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</si>
  <si>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</si>
  <si>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</si>
  <si>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</si>
  <si>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</si>
  <si>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</si>
  <si>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</si>
  <si>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</si>
  <si>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</si>
  <si>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</si>
  <si>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</si>
  <si>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</si>
  <si>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</si>
  <si>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</si>
  <si>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</si>
  <si>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</si>
  <si>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</si>
  <si>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</si>
  <si>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</si>
  <si>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</si>
  <si>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</si>
  <si>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</si>
  <si>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</si>
  <si>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</si>
  <si>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</si>
  <si>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</si>
  <si>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</si>
  <si>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</si>
  <si>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</si>
  <si>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</si>
  <si>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</si>
  <si>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</si>
  <si>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</si>
  <si>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</si>
  <si>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</si>
  <si>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</si>
  <si>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</si>
  <si>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</si>
  <si>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</si>
  <si>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</si>
  <si>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</si>
  <si>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</si>
  <si>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</si>
  <si>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</si>
  <si>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</si>
  <si>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</si>
  <si>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</si>
  <si>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</si>
  <si>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</si>
  <si>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</si>
  <si>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</si>
  <si>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</si>
  <si>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</si>
  <si>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</si>
  <si>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</si>
  <si>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</si>
  <si>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</si>
  <si>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</si>
  <si>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</si>
  <si>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</si>
  <si>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</si>
  <si>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</si>
  <si>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</si>
  <si>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</si>
  <si>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</si>
  <si>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</si>
  <si>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</si>
  <si>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</si>
  <si>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</si>
  <si>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</si>
  <si>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</si>
  <si>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</si>
  <si>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</si>
  <si>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</si>
  <si>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</si>
  <si>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</si>
  <si>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</si>
  <si>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</si>
  <si>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</si>
  <si>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</si>
  <si>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김예은</t>
    <phoneticPr fontId="3" type="noConversion"/>
  </si>
  <si>
    <t>월령 40%이상 - 방풍막 연결</t>
    <phoneticPr fontId="3" type="noConversion"/>
  </si>
  <si>
    <t>ESE</t>
    <phoneticPr fontId="3" type="noConversion"/>
  </si>
  <si>
    <t>SE</t>
    <phoneticPr fontId="3" type="noConversion"/>
  </si>
  <si>
    <t>TMT</t>
    <phoneticPr fontId="3" type="noConversion"/>
  </si>
  <si>
    <t>IC gui 서버 연결 문제로 시간이 지체 되어 오후 플랫 건너 뜀</t>
    <phoneticPr fontId="3" type="noConversion"/>
  </si>
  <si>
    <t>M_034456-034457:K</t>
    <phoneticPr fontId="3" type="noConversion"/>
  </si>
  <si>
    <t>[15:56] 강풍(13m/s) 및 맞바람(S)으로 관측 대기/ [16:20] 스크립트를 바꾸어 관측 재개</t>
    <phoneticPr fontId="3" type="noConversion"/>
  </si>
  <si>
    <t>DS9(영상확인) 6회 꺼짐</t>
    <phoneticPr fontId="3" type="noConversion"/>
  </si>
  <si>
    <t>[18:06] AUX control의 Actuator 재실행 함/ 이 때문에 한번 그래프가 크게 움직임</t>
    <phoneticPr fontId="3" type="noConversion"/>
  </si>
  <si>
    <t>L_034360-034562</t>
    <phoneticPr fontId="3" type="noConversion"/>
  </si>
  <si>
    <t>I_034625</t>
    <phoneticPr fontId="3" type="noConversion"/>
  </si>
  <si>
    <t>I_034625 filter I와 초점 값 누락 됨</t>
    <phoneticPr fontId="3" type="noConversion"/>
  </si>
  <si>
    <t>T_034645</t>
    <phoneticPr fontId="3" type="noConversion"/>
  </si>
  <si>
    <t>T_034645 노출 중 실수로 다음 타겟으로 망원경을 보내 별이 흐름</t>
    <phoneticPr fontId="3" type="noConversion"/>
  </si>
  <si>
    <t>ENG-KSP</t>
    <phoneticPr fontId="3" type="noConversion"/>
  </si>
  <si>
    <t>30s/23k 22s/25k 13s/22k</t>
    <phoneticPr fontId="3" type="noConversion"/>
  </si>
  <si>
    <t>30s/23k 25s/27k</t>
    <phoneticPr fontId="3" type="noConversion"/>
  </si>
  <si>
    <t>[9:00] 관측 중 gmon 자동 종료 됨/ 재실행하여 kill 명령어로 중복 그래프 이미지 정리 후 정상 작동 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</si>
</sst>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checked="Checked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B86" sqref="B86:P86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45875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95.930232558139537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0.37152777777777779</v>
      </c>
      <c r="D9" s="8">
        <v>2.7</v>
      </c>
      <c r="E9" s="8">
        <v>5.5</v>
      </c>
      <c r="F9" s="8">
        <v>62.2</v>
      </c>
      <c r="G9" s="36" t="s">
        <v>184</v>
      </c>
      <c r="H9" s="8">
        <v>4.9000000000000004</v>
      </c>
      <c r="I9" s="36">
        <v>92.2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2.2000000000000002</v>
      </c>
      <c r="E10" s="8">
        <v>4.5999999999999996</v>
      </c>
      <c r="F10" s="8">
        <v>65.8</v>
      </c>
      <c r="G10" s="36" t="s">
        <v>184</v>
      </c>
      <c r="H10" s="8">
        <v>11.3</v>
      </c>
      <c r="I10" s="11"/>
      <c r="J10" s="9">
        <f>IF(L10, 1, 0) + IF(M10, 2, 0) + IF(N10, 4, 0) + IF(O10, 8, 0) + IF(P10, 16, 0)</f>
        <v>2</v>
      </c>
      <c r="K10" s="12" t="b">
        <v>1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0.80972222222222223</v>
      </c>
      <c r="D11" s="15">
        <v>2</v>
      </c>
      <c r="E11" s="15">
        <v>3.7</v>
      </c>
      <c r="F11" s="15">
        <v>65.2</v>
      </c>
      <c r="G11" s="36" t="s">
        <v>185</v>
      </c>
      <c r="H11" s="15">
        <v>10.5</v>
      </c>
      <c r="I11" s="16"/>
      <c r="J11" s="9">
        <f>IF(L11, 1, 0) + IF(M11, 2, 0) + IF(N11, 4, 0) + IF(O11, 8, 0) + IF(P11, 16, 0)</f>
        <v>2</v>
      </c>
      <c r="K11" s="12" t="b">
        <v>1</v>
      </c>
      <c r="L11" s="12" t="b">
        <v>0</v>
      </c>
      <c r="M11" s="12" t="b">
        <v>1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24.438194444444445</v>
      </c>
      <c r="D12" s="19">
        <f>AVERAGE(D9:D11)</f>
        <v>2.3000000000000003</v>
      </c>
      <c r="E12" s="19">
        <f>AVERAGE(E9:E11)</f>
        <v>4.6000000000000005</v>
      </c>
      <c r="F12" s="20">
        <f>AVERAGE(F9:F11)</f>
        <v>64.399999999999991</v>
      </c>
      <c r="G12" s="21"/>
      <c r="H12" s="22">
        <f>AVERAGE(H9:H11)</f>
        <v>8.9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197</v>
      </c>
      <c r="G16" s="27" t="s">
        <v>186</v>
      </c>
      <c r="H16" s="27" t="s">
        <v>180</v>
      </c>
      <c r="I16" s="113"/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0.33750000000000002</v>
      </c>
      <c r="D17" s="28">
        <v>0.33819444444444446</v>
      </c>
      <c r="E17" s="28">
        <v>0.35208333333333336</v>
      </c>
      <c r="F17" s="28">
        <v>0.66180555555555554</v>
      </c>
      <c r="G17" s="28">
        <v>0.8125</v>
      </c>
      <c r="H17" s="28">
        <v>0.84027777777777779</v>
      </c>
      <c r="I17" s="28"/>
      <c r="J17" s="28"/>
      <c r="K17" s="28"/>
      <c r="L17" s="28"/>
      <c r="M17" s="28"/>
      <c r="N17" s="28"/>
      <c r="O17" s="28"/>
      <c r="P17" s="28">
        <v>0.85416666666666663</v>
      </c>
    </row>
    <row r="18" spans="2:16" ht="14.1" customHeight="1" x14ac:dyDescent="0.35">
      <c r="B18" s="35" t="s">
        <v>42</v>
      </c>
      <c r="C18" s="27">
        <v>34350</v>
      </c>
      <c r="D18" s="27">
        <v>34351</v>
      </c>
      <c r="E18" s="27">
        <v>34360</v>
      </c>
      <c r="F18" s="27">
        <v>34563</v>
      </c>
      <c r="G18" s="27">
        <v>34646</v>
      </c>
      <c r="H18" s="27">
        <v>34658</v>
      </c>
      <c r="I18" s="27"/>
      <c r="J18" s="27"/>
      <c r="K18" s="27"/>
      <c r="L18" s="27"/>
      <c r="M18" s="27"/>
      <c r="N18" s="27"/>
      <c r="O18" s="27"/>
      <c r="P18" s="114">
        <v>34670</v>
      </c>
    </row>
    <row r="19" spans="2:16" ht="14.1" customHeight="1" thickBot="1" x14ac:dyDescent="0.4">
      <c r="B19" s="13" t="s">
        <v>43</v>
      </c>
      <c r="C19" s="29"/>
      <c r="D19" s="27">
        <v>34355</v>
      </c>
      <c r="E19" s="30">
        <v>34562</v>
      </c>
      <c r="F19" s="30">
        <v>34645</v>
      </c>
      <c r="G19" s="30">
        <v>34657</v>
      </c>
      <c r="H19" s="30">
        <v>34669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203</v>
      </c>
      <c r="F20" s="33">
        <f>IF(ISNUMBER(F18),F19-F18+1,"")</f>
        <v>83</v>
      </c>
      <c r="G20" s="33">
        <f>IF(ISNUMBER(G18),G19-G18+1,"")</f>
        <v>12</v>
      </c>
      <c r="H20" s="33">
        <f>IF(ISNUMBER(H18),H19-H18+1,"")</f>
        <v>12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>
        <v>0.84166666666666667</v>
      </c>
      <c r="K23" s="102">
        <v>0.84236111111111112</v>
      </c>
      <c r="L23" s="112" t="s">
        <v>164</v>
      </c>
      <c r="M23" s="165" t="s">
        <v>199</v>
      </c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>
        <v>0.84513888888888888</v>
      </c>
      <c r="K25" s="102">
        <v>0.84722222222222221</v>
      </c>
      <c r="L25" s="36" t="s">
        <v>49</v>
      </c>
      <c r="M25" s="165" t="s">
        <v>198</v>
      </c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0.28888888888888886</v>
      </c>
      <c r="D30" s="43"/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0.14930555555555555</v>
      </c>
      <c r="P30" s="46">
        <f>SUM(C30:J30,L30:N30)</f>
        <v>0.28888888888888886</v>
      </c>
    </row>
    <row r="31" spans="2:16" ht="14.1" customHeight="1" x14ac:dyDescent="0.35">
      <c r="B31" s="37" t="s">
        <v>169</v>
      </c>
      <c r="C31" s="47">
        <v>0.30972222222222223</v>
      </c>
      <c r="D31" s="7">
        <v>0.15069444444444444</v>
      </c>
      <c r="E31" s="7"/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0.4777777777777778</v>
      </c>
    </row>
    <row r="32" spans="2:16" ht="14.1" customHeight="1" x14ac:dyDescent="0.35">
      <c r="B32" s="37" t="s">
        <v>65</v>
      </c>
      <c r="C32" s="49"/>
      <c r="D32" s="50">
        <v>1.9444444444444445E-2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1.9444444444444445E-2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0.30972222222222223</v>
      </c>
      <c r="D34" s="106">
        <f t="shared" ref="D34:P34" si="1">D31-D32-D33</f>
        <v>0.13124999999999998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0.45833333333333337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192</v>
      </c>
      <c r="D36" s="156"/>
      <c r="E36" s="155" t="s">
        <v>188</v>
      </c>
      <c r="F36" s="156"/>
      <c r="G36" s="155" t="s">
        <v>193</v>
      </c>
      <c r="H36" s="156"/>
      <c r="I36" s="155" t="s">
        <v>195</v>
      </c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194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 t="s">
        <v>196</v>
      </c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585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-162.80000000000001</v>
      </c>
      <c r="D72" s="60">
        <v>-164.9</v>
      </c>
      <c r="E72" s="96" t="s">
        <v>118</v>
      </c>
      <c r="F72" s="60">
        <v>19.8</v>
      </c>
      <c r="G72" s="60">
        <v>19.2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-157.1</v>
      </c>
      <c r="D73" s="60">
        <v>-161.30000000000001</v>
      </c>
      <c r="E73" s="98" t="s">
        <v>122</v>
      </c>
      <c r="F73" s="60">
        <v>33.200000000000003</v>
      </c>
      <c r="G73" s="60">
        <v>30.7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</v>
      </c>
      <c r="D74" s="60">
        <v>-204.4</v>
      </c>
      <c r="E74" s="98" t="s">
        <v>127</v>
      </c>
      <c r="F74" s="116">
        <v>15</v>
      </c>
      <c r="G74" s="116">
        <v>15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-126</v>
      </c>
      <c r="D75" s="60">
        <v>-133.80000000000001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30.8</v>
      </c>
      <c r="D76" s="60">
        <v>28.5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</v>
      </c>
      <c r="D77" s="60">
        <v>27.4</v>
      </c>
      <c r="E77" s="98" t="s">
        <v>142</v>
      </c>
      <c r="F77" s="116">
        <v>245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23.7</v>
      </c>
      <c r="D78" s="60">
        <v>22.5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</v>
      </c>
      <c r="D79" s="60">
        <v>21.2</v>
      </c>
      <c r="E79" s="96" t="s">
        <v>152</v>
      </c>
      <c r="F79" s="60">
        <v>15</v>
      </c>
      <c r="G79" s="60">
        <v>5.8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1.08E-5</v>
      </c>
      <c r="D80" s="115">
        <v>1.08E-5</v>
      </c>
      <c r="E80" s="98" t="s">
        <v>157</v>
      </c>
      <c r="F80" s="60">
        <v>41.3</v>
      </c>
      <c r="G80" s="60">
        <v>70.5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183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200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190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2025-08-06T20:34:34Z</dcterms:modified>
</cp:coreProperties>
</file>