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327ADB97-E879-426B-8315-F3912F016618}" xr6:coauthVersionLast="47" xr6:coauthVersionMax="47" xr10:uidLastSave="{00000000-0000-0000-0000-000000000000}"/>
  <bookViews>
    <workbookView xWindow="27756" yWindow="14724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<sst xmlns="http://schemas.openxmlformats.org/spreadsheetml/2006/main" count="219" uniqueCount="205">
  <si>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</si>
  <si>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</si>
  <si>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</si>
  <si>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</si>
  <si>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</si>
  <si>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</si>
  <si>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</si>
  <si>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</si>
  <si>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</si>
  <si>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</si>
  <si>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</si>
  <si>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</si>
  <si>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</si>
  <si>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</si>
  <si>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</si>
  <si>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</si>
  <si>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</si>
  <si>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</si>
  <si>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</si>
  <si>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</si>
  <si>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</si>
  <si>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</si>
  <si>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</si>
  <si>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</si>
  <si>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</si>
  <si>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</si>
  <si>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</si>
  <si>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</si>
  <si>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</si>
  <si>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</si>
  <si>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</si>
  <si>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</si>
  <si>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</si>
  <si>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</si>
  <si>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</si>
  <si>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</si>
  <si>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</si>
  <si>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</si>
  <si>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</si>
  <si>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</si>
  <si>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</si>
  <si>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</si>
  <si>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</si>
  <si>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</si>
  <si>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</si>
  <si>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</si>
  <si>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</si>
  <si>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</si>
  <si>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</si>
  <si>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</si>
  <si>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</si>
  <si>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</si>
  <si>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</si>
  <si>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</si>
  <si>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</si>
  <si>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</si>
  <si>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</si>
  <si>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</si>
  <si>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</si>
  <si>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</si>
  <si>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</si>
  <si>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</si>
  <si>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</si>
  <si>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</si>
  <si>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</si>
  <si>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</si>
  <si>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</si>
  <si>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</si>
  <si>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</si>
  <si>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</si>
  <si>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</si>
  <si>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</si>
  <si>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</si>
  <si>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</si>
  <si>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</si>
  <si>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</si>
  <si>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</si>
  <si>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</si>
  <si>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</si>
  <si>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</si>
  <si>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</si>
  <si>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</si>
  <si>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</si>
  <si>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</si>
  <si>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</si>
  <si>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</si>
  <si>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</si>
  <si>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</si>
  <si>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</si>
  <si>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</si>
  <si>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</si>
  <si>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</si>
  <si>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</si>
  <si>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</si>
  <si>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</si>
  <si>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</si>
  <si>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</si>
  <si>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</si>
  <si>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</si>
  <si>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</si>
  <si>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</si>
  <si>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</si>
  <si>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</si>
  <si>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</si>
  <si>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</si>
  <si>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</si>
  <si>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</si>
  <si>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</si>
  <si>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</si>
  <si>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</si>
  <si>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</si>
  <si>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</si>
  <si>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</si>
  <si>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</si>
  <si>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</si>
  <si>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</si>
  <si>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</si>
  <si>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</si>
  <si>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</si>
  <si>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</si>
  <si>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</si>
  <si>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</si>
  <si>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</si>
  <si>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</si>
  <si>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</si>
  <si>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</si>
  <si>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</si>
  <si>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</si>
  <si>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</si>
  <si>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</si>
  <si>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</si>
  <si>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</si>
  <si>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</si>
  <si>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</si>
  <si>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</si>
  <si>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</si>
  <si>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</si>
  <si>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</si>
  <si>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</si>
  <si>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</si>
  <si>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</si>
  <si>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</si>
  <si>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</si>
  <si>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</si>
  <si>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</si>
  <si>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</si>
  <si>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</si>
  <si>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</si>
  <si>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</si>
  <si>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</si>
  <si>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</si>
  <si>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</si>
  <si>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</si>
  <si>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</si>
  <si>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</si>
  <si>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</si>
  <si>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</si>
  <si>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</si>
  <si>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</si>
  <si>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</si>
  <si>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</si>
  <si>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</si>
  <si>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</si>
  <si>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</si>
  <si>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</si>
  <si>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</si>
  <si>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</si>
  <si>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</si>
  <si>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</si>
  <si>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</si>
  <si>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</si>
  <si>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</si>
  <si>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</si>
  <si>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</si>
  <si>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</si>
  <si>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</si>
  <si>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</si>
  <si>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</si>
  <si>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</si>
  <si>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</si>
  <si>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</si>
  <si>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</si>
  <si>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</si>
  <si>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TMT</t>
    <phoneticPr fontId="3" type="noConversion"/>
  </si>
  <si>
    <t>월령 40% 이하로 방풍막 연결 해제</t>
    <phoneticPr fontId="3" type="noConversion"/>
  </si>
  <si>
    <t>M_024576:K</t>
    <phoneticPr fontId="3" type="noConversion"/>
  </si>
  <si>
    <t>M_024577:M/T/N</t>
    <phoneticPr fontId="3" type="noConversion"/>
  </si>
  <si>
    <t>E_024584</t>
    <phoneticPr fontId="3" type="noConversion"/>
  </si>
  <si>
    <t>T_024585-024586</t>
    <phoneticPr fontId="3" type="noConversion"/>
  </si>
  <si>
    <t>BLG-KSP</t>
    <phoneticPr fontId="3" type="noConversion"/>
  </si>
  <si>
    <t>M_024773-024774:T</t>
    <phoneticPr fontId="3" type="noConversion"/>
  </si>
  <si>
    <t>M_024779:K</t>
    <phoneticPr fontId="3" type="noConversion"/>
  </si>
  <si>
    <t>M_024780</t>
    <phoneticPr fontId="3" type="noConversion"/>
  </si>
  <si>
    <t>E_024584 미러커버 닫고 관측</t>
    <phoneticPr fontId="3" type="noConversion"/>
  </si>
  <si>
    <t>M_024890-024892:K</t>
    <phoneticPr fontId="3" type="noConversion"/>
  </si>
  <si>
    <t>MMA_KS4</t>
    <phoneticPr fontId="3" type="noConversion"/>
  </si>
  <si>
    <t>T_024585-024586 HA limit이 아닌데도 별의 궤적이 보임 / 망원경 stow 하고 재실행 후 정상화됨 / 해결하느라 시간지나 오후 flat 건너뜀</t>
    <phoneticPr fontId="3" type="noConversion"/>
  </si>
  <si>
    <t>M_024906</t>
    <phoneticPr fontId="3" type="noConversion"/>
  </si>
  <si>
    <t>NNE</t>
    <phoneticPr fontId="3" type="noConversion"/>
  </si>
  <si>
    <t>18s/27k</t>
    <phoneticPr fontId="3" type="noConversion"/>
  </si>
  <si>
    <t>25s/24k 16s/23k 10s/20k</t>
    <phoneticPr fontId="3" type="noConversion"/>
  </si>
  <si>
    <t>N</t>
    <phoneticPr fontId="3" type="noConversion"/>
  </si>
  <si>
    <t>E</t>
    <phoneticPr fontId="3" type="noConversion"/>
  </si>
  <si>
    <t>M_024906 ICS 크래시로인해 TMT 도중 종료</t>
    <phoneticPr fontId="3" type="noConversion"/>
  </si>
  <si>
    <t>DS9(영상 확인) 7회꺼짐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</si>
</sst>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3.5</v>
      </c>
      <c r="E9" s="8">
        <v>9.6999999999999993</v>
      </c>
      <c r="F9" s="8">
        <v>60.9</v>
      </c>
      <c r="G9" s="36" t="s">
        <v>202</v>
      </c>
      <c r="H9" s="8">
        <v>1.9</v>
      </c>
      <c r="I9" s="36">
        <v>20.100000000000001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9.1</v>
      </c>
      <c r="F10" s="8">
        <v>47.7</v>
      </c>
      <c r="G10" s="36" t="s">
        <v>201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1.4</v>
      </c>
      <c r="E11" s="15">
        <v>9.1999999999999993</v>
      </c>
      <c r="F11" s="15">
        <v>68.599999999999994</v>
      </c>
      <c r="G11" s="36" t="s">
        <v>198</v>
      </c>
      <c r="H11" s="15">
        <v>8.6999999999999993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2.0666666666666664</v>
      </c>
      <c r="E12" s="19">
        <f>AVERAGE(E9:E11)</f>
        <v>9.3333333333333321</v>
      </c>
      <c r="F12" s="20">
        <f>AVERAGE(F9:F11)</f>
        <v>59.066666666666663</v>
      </c>
      <c r="G12" s="21"/>
      <c r="H12" s="22">
        <f>AVERAGE(H9:H11)</f>
        <v>3.8666666666666667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189</v>
      </c>
      <c r="G16" s="113" t="s">
        <v>181</v>
      </c>
      <c r="H16" s="113" t="s">
        <v>195</v>
      </c>
      <c r="I16" s="27" t="s">
        <v>183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0.31319444444444444</v>
      </c>
      <c r="D17" s="28">
        <v>0.31458333333333333</v>
      </c>
      <c r="E17" s="28">
        <v>0.3347222222222222</v>
      </c>
      <c r="F17" s="28">
        <v>0.35694444444444445</v>
      </c>
      <c r="G17" s="28">
        <v>0.37847222222222221</v>
      </c>
      <c r="H17" s="28">
        <v>0.76249999999999996</v>
      </c>
      <c r="I17" s="28">
        <v>0.82847222222222228</v>
      </c>
      <c r="J17" s="28">
        <v>0.84930555555555554</v>
      </c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24578</v>
      </c>
      <c r="D18" s="27">
        <v>24579</v>
      </c>
      <c r="E18" s="27">
        <v>24594</v>
      </c>
      <c r="F18" s="27">
        <v>24606</v>
      </c>
      <c r="G18" s="27">
        <v>24620</v>
      </c>
      <c r="H18" s="27">
        <v>24868</v>
      </c>
      <c r="I18" s="27">
        <v>24897</v>
      </c>
      <c r="J18" s="27">
        <v>24907</v>
      </c>
      <c r="K18" s="27"/>
      <c r="L18" s="27"/>
      <c r="M18" s="27"/>
      <c r="N18" s="27"/>
      <c r="O18" s="27"/>
      <c r="P18" s="114">
        <v>24919</v>
      </c>
    </row>
    <row r="19" spans="2:16" ht="14.1" customHeight="1" thickBot="1" x14ac:dyDescent="0.4">
      <c r="B19" s="13" t="s">
        <v>43</v>
      </c>
      <c r="C19" s="29"/>
      <c r="D19" s="27">
        <v>24586</v>
      </c>
      <c r="E19" s="30">
        <v>24605</v>
      </c>
      <c r="F19" s="30">
        <v>24619</v>
      </c>
      <c r="G19" s="30">
        <v>24867</v>
      </c>
      <c r="H19" s="30">
        <v>24896</v>
      </c>
      <c r="I19" s="30">
        <v>24905</v>
      </c>
      <c r="J19" s="30">
        <v>24918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8</v>
      </c>
      <c r="E20" s="33">
        <f>IF(ISNUMBER(E18),E19-E18+1,"")</f>
        <v>12</v>
      </c>
      <c r="F20" s="33">
        <f>IF(ISNUMBER(F18),F19-F18+1,"")</f>
        <v>14</v>
      </c>
      <c r="G20" s="33">
        <f>IF(ISNUMBER(G18),G19-G18+1,"")</f>
        <v>248</v>
      </c>
      <c r="H20" s="33">
        <f>IF(ISNUMBER(H18),H19-H18+1,"")</f>
        <v>29</v>
      </c>
      <c r="I20" s="33">
        <f t="shared" ref="I20:O20" si="0">IF(ISNUMBER(I18),I19-I18+1,"")</f>
        <v>9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0.32222222222222224</v>
      </c>
      <c r="D26" s="102">
        <v>0.32222222222222224</v>
      </c>
      <c r="E26" s="109" t="s">
        <v>164</v>
      </c>
      <c r="F26" s="164" t="s">
        <v>199</v>
      </c>
      <c r="G26" s="164"/>
      <c r="H26" s="164"/>
      <c r="I26" s="164"/>
      <c r="J26" s="102">
        <v>0.85486111111111107</v>
      </c>
      <c r="K26" s="102">
        <v>0.8569444444444444</v>
      </c>
      <c r="L26" s="36" t="s">
        <v>176</v>
      </c>
      <c r="M26" s="164" t="s">
        <v>200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/>
      <c r="E30" s="43"/>
      <c r="F30" s="43">
        <v>6.458333333333334E-2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169</v>
      </c>
      <c r="C31" s="47">
        <v>0.3840277777777778</v>
      </c>
      <c r="D31" s="7">
        <v>2.1527777777777778E-2</v>
      </c>
      <c r="E31" s="7"/>
      <c r="F31" s="7">
        <v>6.5972222222222224E-2</v>
      </c>
      <c r="G31" s="7"/>
      <c r="H31" s="7"/>
      <c r="I31" s="7"/>
      <c r="J31" s="7"/>
      <c r="K31" s="7">
        <v>3.2638888888888891E-2</v>
      </c>
      <c r="L31" s="7"/>
      <c r="M31" s="7"/>
      <c r="N31" s="7"/>
      <c r="O31" s="48"/>
      <c r="P31" s="46">
        <f>SUM(C31:N31)</f>
        <v>0.50416666666666665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0.3840277777777778</v>
      </c>
      <c r="D34" s="106">
        <f t="shared" ref="D34:P34" si="1">D31-D32-D33</f>
        <v>2.1527777777777778E-2</v>
      </c>
      <c r="E34" s="106">
        <f t="shared" si="1"/>
        <v>0</v>
      </c>
      <c r="F34" s="106">
        <f t="shared" si="1"/>
        <v>6.5972222222222224E-2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3.2638888888888891E-2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0.50416666666666665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185</v>
      </c>
      <c r="D36" s="155"/>
      <c r="E36" s="154" t="s">
        <v>186</v>
      </c>
      <c r="F36" s="155"/>
      <c r="G36" s="154" t="s">
        <v>187</v>
      </c>
      <c r="H36" s="155"/>
      <c r="I36" s="154" t="s">
        <v>188</v>
      </c>
      <c r="J36" s="155"/>
      <c r="K36" s="154" t="s">
        <v>190</v>
      </c>
      <c r="L36" s="155"/>
      <c r="M36" s="154" t="s">
        <v>191</v>
      </c>
      <c r="N36" s="155"/>
      <c r="O36" s="150" t="s">
        <v>192</v>
      </c>
      <c r="P36" s="150"/>
    </row>
    <row r="37" spans="2:16" ht="18" customHeight="1" x14ac:dyDescent="0.35">
      <c r="B37" s="152"/>
      <c r="C37" s="154" t="s">
        <v>194</v>
      </c>
      <c r="D37" s="155"/>
      <c r="E37" s="150" t="s">
        <v>197</v>
      </c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203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701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-160.22800000000001</v>
      </c>
      <c r="D72" s="60">
        <v>-164.02</v>
      </c>
      <c r="E72" s="96" t="s">
        <v>118</v>
      </c>
      <c r="F72" s="60">
        <v>21.45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-152.60400000000001</v>
      </c>
      <c r="D73" s="60">
        <v>-159.80500000000001</v>
      </c>
      <c r="E73" s="98" t="s">
        <v>122</v>
      </c>
      <c r="F73" s="60">
        <v>33.65</v>
      </c>
      <c r="G73" s="60">
        <v>38.56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-203.74799999999999</v>
      </c>
      <c r="D74" s="60">
        <v>-212.56700000000001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-120.587</v>
      </c>
      <c r="D75" s="60">
        <v>-131.34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33.469000000000001</v>
      </c>
      <c r="D76" s="60">
        <v>29.286000000000001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30.899000000000001</v>
      </c>
      <c r="D77" s="60">
        <v>27.629000000000001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25.963000000000001</v>
      </c>
      <c r="D78" s="60">
        <v>22.751000000000001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24.388000000000002</v>
      </c>
      <c r="D79" s="60">
        <v>21.303999999999998</v>
      </c>
      <c r="E79" s="96" t="s">
        <v>152</v>
      </c>
      <c r="F79" s="60">
        <v>21.4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8.1999999999999994E-6</v>
      </c>
      <c r="D80" s="115">
        <v>7.9899999999999997E-6</v>
      </c>
      <c r="E80" s="98" t="s">
        <v>157</v>
      </c>
      <c r="F80" s="60">
        <v>37.4</v>
      </c>
      <c r="G80" s="60">
        <v>80.099999999999994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2025-06-21T21:06:19Z</dcterms:modified>
</cp:coreProperties>
</file>