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F0421EEF-36AD-4DBB-A07B-650B52800C12}" xr6:coauthVersionLast="47" xr6:coauthVersionMax="47" xr10:uidLastSave="{00000000-0000-0000-0000-000000000000}"/>
  <bookViews>
    <workbookView xWindow="28068" yWindow="1357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<sst xmlns="http://schemas.openxmlformats.org/spreadsheetml/2006/main" count="221" uniqueCount="204">
  <si>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</si>
  <si>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</si>
  <si>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</si>
  <si>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</si>
  <si>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</si>
  <si>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</si>
  <si>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</si>
  <si>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</si>
  <si>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</si>
  <si>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</si>
  <si>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</si>
  <si>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</si>
  <si>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</si>
  <si>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</si>
  <si>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</si>
  <si>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</si>
  <si>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</si>
  <si>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</si>
  <si>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</si>
  <si>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</si>
  <si>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</si>
  <si>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</si>
  <si>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</si>
  <si>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</si>
  <si>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</si>
  <si>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</si>
  <si>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</si>
  <si>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</si>
  <si>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</si>
  <si>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</si>
  <si>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</si>
  <si>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</si>
  <si>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</si>
  <si>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</si>
  <si>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</si>
  <si>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</si>
  <si>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</si>
  <si>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</si>
  <si>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</si>
  <si>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</si>
  <si>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</si>
  <si>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</si>
  <si>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</si>
  <si>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</si>
  <si>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</si>
  <si>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</si>
  <si>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</si>
  <si>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</si>
  <si>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</si>
  <si>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</si>
  <si>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</si>
  <si>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</si>
  <si>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</si>
  <si>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</si>
  <si>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</si>
  <si>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</si>
  <si>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</si>
  <si>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</si>
  <si>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</si>
  <si>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</si>
  <si>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</si>
  <si>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</si>
  <si>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</si>
  <si>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</si>
  <si>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</si>
  <si>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</si>
  <si>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</si>
  <si>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</si>
  <si>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</si>
  <si>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</si>
  <si>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</si>
  <si>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</si>
  <si>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</si>
  <si>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</si>
  <si>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</si>
  <si>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</si>
  <si>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</si>
  <si>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</si>
  <si>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</si>
  <si>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</si>
  <si>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</si>
  <si>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</si>
  <si>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</si>
  <si>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</si>
  <si>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</si>
  <si>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</si>
  <si>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</si>
  <si>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</si>
  <si>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</si>
  <si>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</si>
  <si>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</si>
  <si>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</si>
  <si>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</si>
  <si>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</si>
  <si>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</si>
  <si>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</si>
  <si>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</si>
  <si>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</si>
  <si>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</si>
  <si>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</si>
  <si>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</si>
  <si>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</si>
  <si>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</si>
  <si>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</si>
  <si>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</si>
  <si>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</si>
  <si>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</si>
  <si>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</si>
  <si>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</si>
  <si>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</si>
  <si>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</si>
  <si>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</si>
  <si>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</si>
  <si>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</si>
  <si>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</si>
  <si>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</si>
  <si>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</si>
  <si>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</si>
  <si>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</si>
  <si>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</si>
  <si>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</si>
  <si>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</si>
  <si>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</si>
  <si>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</si>
  <si>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</si>
  <si>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</si>
  <si>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</si>
  <si>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</si>
  <si>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</si>
  <si>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</si>
  <si>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</si>
  <si>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</si>
  <si>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</si>
  <si>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</si>
  <si>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</si>
  <si>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</si>
  <si>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</si>
  <si>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</si>
  <si>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</si>
  <si>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</si>
  <si>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</si>
  <si>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</si>
  <si>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</si>
  <si>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</si>
  <si>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</si>
  <si>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</si>
  <si>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</si>
  <si>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</si>
  <si>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</si>
  <si>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</si>
  <si>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</si>
  <si>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</si>
  <si>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</si>
  <si>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</si>
  <si>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</si>
  <si>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</si>
  <si>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</si>
  <si>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</si>
  <si>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</si>
  <si>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</si>
  <si>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</si>
  <si>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</si>
  <si>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</si>
  <si>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</si>
  <si>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</si>
  <si>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</si>
  <si>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</si>
  <si>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</si>
  <si>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</si>
  <si>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</si>
  <si>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</si>
  <si>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</si>
  <si>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</si>
  <si>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</si>
  <si>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</si>
  <si>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</si>
  <si>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</si>
  <si>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</si>
  <si>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</si>
  <si>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</si>
  <si>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</si>
  <si>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</si>
  <si>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</si>
  <si>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</si>
  <si>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TMT</t>
    <phoneticPr fontId="3" type="noConversion"/>
  </si>
  <si>
    <t>KSP</t>
    <phoneticPr fontId="3" type="noConversion"/>
  </si>
  <si>
    <t>D_023212</t>
    <phoneticPr fontId="3" type="noConversion"/>
  </si>
  <si>
    <t>D_023274</t>
    <phoneticPr fontId="3" type="noConversion"/>
  </si>
  <si>
    <t>D_023357-023358</t>
    <phoneticPr fontId="3" type="noConversion"/>
  </si>
  <si>
    <t>D_023357-023358 DomeShutter Control에 천정 관측중이고, Shutter 도 85.0으로 나오는데, AGU에서 영상 안나옴 / Upper 셔터가 전체가 가려져있는 상태</t>
    <phoneticPr fontId="3" type="noConversion"/>
  </si>
  <si>
    <t>전체 재실행 후 정상화됨</t>
    <phoneticPr fontId="3" type="noConversion"/>
  </si>
  <si>
    <t>D_023212 / D_023274 Shutter가 멈춰 방풍막이 일부를 가리는 현상 발견 / Dome Shutter Control 재실행 후 정상화됨 / 이후 5회 이상 추가 발생</t>
    <phoneticPr fontId="3" type="noConversion"/>
  </si>
  <si>
    <t>HA limit으로 BLG #314-328 / 330 스킵 함</t>
    <phoneticPr fontId="3" type="noConversion"/>
  </si>
  <si>
    <t>M_023490-023491:N</t>
    <phoneticPr fontId="3" type="noConversion"/>
  </si>
  <si>
    <t>M_023486-023487:T</t>
    <phoneticPr fontId="3" type="noConversion"/>
  </si>
  <si>
    <t>M_023504:K</t>
    <phoneticPr fontId="3" type="noConversion"/>
  </si>
  <si>
    <t>M_023505</t>
    <phoneticPr fontId="3" type="noConversion"/>
  </si>
  <si>
    <t>M_023506:K</t>
    <phoneticPr fontId="3" type="noConversion"/>
  </si>
  <si>
    <t>NNE</t>
    <phoneticPr fontId="3" type="noConversion"/>
  </si>
  <si>
    <t>S</t>
    <phoneticPr fontId="3" type="noConversion"/>
  </si>
  <si>
    <t>NW</t>
    <phoneticPr fontId="3" type="noConversion"/>
  </si>
  <si>
    <t>DS9 3회 꺼짐</t>
    <phoneticPr fontId="3" type="noConversion"/>
  </si>
  <si>
    <t>-</t>
    <phoneticPr fontId="3" type="noConversion"/>
  </si>
  <si>
    <t>30s/21k 23s/25k 16s/26k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</si>
</sst>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9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45825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2.5</v>
      </c>
      <c r="E9" s="8">
        <v>5.4</v>
      </c>
      <c r="F9" s="8">
        <v>64.900000000000006</v>
      </c>
      <c r="G9" s="36" t="s">
        <v>198</v>
      </c>
      <c r="H9" s="8">
        <v>3.3</v>
      </c>
      <c r="I9" s="36">
        <v>60.5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2.2000000000000002</v>
      </c>
      <c r="E10" s="8">
        <v>3</v>
      </c>
      <c r="F10" s="8">
        <v>76.3</v>
      </c>
      <c r="G10" s="36" t="s">
        <v>199</v>
      </c>
      <c r="H10" s="8">
        <v>2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>
        <v>1.3</v>
      </c>
      <c r="E11" s="15">
        <v>3.3</v>
      </c>
      <c r="F11" s="15">
        <v>71.599999999999994</v>
      </c>
      <c r="G11" s="36" t="s">
        <v>200</v>
      </c>
      <c r="H11" s="15">
        <v>3.1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24.460416666666667</v>
      </c>
      <c r="D12" s="19">
        <f>AVERAGE(D9:D11)</f>
        <v>2</v>
      </c>
      <c r="E12" s="19">
        <f>AVERAGE(E9:E11)</f>
        <v>3.9</v>
      </c>
      <c r="F12" s="20">
        <f>AVERAGE(F9:F11)</f>
        <v>70.933333333333323</v>
      </c>
      <c r="G12" s="21"/>
      <c r="H12" s="22">
        <f>AVERAGE(H9:H11)</f>
        <v>2.8000000000000003</v>
      </c>
      <c r="I12" s="23"/>
      <c r="J12" s="24">
        <f>AVERAGE(J9:J11)</f>
        <v>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181</v>
      </c>
      <c r="H16" s="113" t="s">
        <v>185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0.30833333333333335</v>
      </c>
      <c r="D17" s="28">
        <v>0.30972222222222223</v>
      </c>
      <c r="E17" s="28">
        <v>0.3347222222222222</v>
      </c>
      <c r="F17" s="28">
        <v>0.36319444444444443</v>
      </c>
      <c r="G17" s="28">
        <v>0.4152777777777778</v>
      </c>
      <c r="H17" s="28">
        <v>0.7993055555555556</v>
      </c>
      <c r="I17" s="28">
        <v>0.82222222222222219</v>
      </c>
      <c r="J17" s="28">
        <v>0.84861111111111109</v>
      </c>
      <c r="K17" s="28"/>
      <c r="L17" s="28"/>
      <c r="M17" s="28"/>
      <c r="N17" s="28"/>
      <c r="O17" s="28"/>
      <c r="P17" s="28">
        <v>0.86388888888888893</v>
      </c>
    </row>
    <row r="18" spans="2:16" ht="14.1" customHeight="1" x14ac:dyDescent="0.35">
      <c r="B18" s="35" t="s">
        <v>42</v>
      </c>
      <c r="C18" s="27">
        <v>23189</v>
      </c>
      <c r="D18" s="27">
        <v>23190</v>
      </c>
      <c r="E18" s="27">
        <v>23204</v>
      </c>
      <c r="F18" s="27">
        <v>23216</v>
      </c>
      <c r="G18" s="27">
        <v>23249</v>
      </c>
      <c r="H18" s="27">
        <v>23484</v>
      </c>
      <c r="I18" s="27">
        <v>23498</v>
      </c>
      <c r="J18" s="27">
        <v>23511</v>
      </c>
      <c r="K18" s="27"/>
      <c r="L18" s="27"/>
      <c r="M18" s="27"/>
      <c r="N18" s="27"/>
      <c r="O18" s="27"/>
      <c r="P18" s="114">
        <v>23524</v>
      </c>
    </row>
    <row r="19" spans="2:16" ht="14.1" customHeight="1" thickBot="1" x14ac:dyDescent="0.4">
      <c r="B19" s="13" t="s">
        <v>43</v>
      </c>
      <c r="C19" s="29"/>
      <c r="D19" s="27">
        <v>23194</v>
      </c>
      <c r="E19" s="30">
        <v>23215</v>
      </c>
      <c r="F19" s="30">
        <v>23248</v>
      </c>
      <c r="G19" s="30">
        <v>23483</v>
      </c>
      <c r="H19" s="30">
        <v>23497</v>
      </c>
      <c r="I19" s="30">
        <v>23510</v>
      </c>
      <c r="J19" s="30">
        <v>23523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33</v>
      </c>
      <c r="G20" s="33">
        <f>IF(ISNUMBER(G18),G19-G18+1,"")</f>
        <v>235</v>
      </c>
      <c r="H20" s="33">
        <f>IF(ISNUMBER(H18),H19-H18+1,"")</f>
        <v>14</v>
      </c>
      <c r="I20" s="33">
        <f t="shared" ref="I20:O20" si="0">IF(ISNUMBER(I18),I19-I18+1,"")</f>
        <v>13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 t="s">
        <v>202</v>
      </c>
      <c r="K23" s="102" t="s">
        <v>202</v>
      </c>
      <c r="L23" s="112" t="s">
        <v>164</v>
      </c>
      <c r="M23" s="164" t="s">
        <v>202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0.85486111111111107</v>
      </c>
      <c r="K25" s="102">
        <v>0.8569444444444444</v>
      </c>
      <c r="L25" s="36" t="s">
        <v>49</v>
      </c>
      <c r="M25" s="164" t="s">
        <v>203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6.458333333333334E-2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0.46041666666666664</v>
      </c>
    </row>
    <row r="31" spans="2:16" ht="14.1" customHeight="1" x14ac:dyDescent="0.35">
      <c r="B31" s="37" t="s">
        <v>169</v>
      </c>
      <c r="C31" s="47">
        <v>0.3840277777777778</v>
      </c>
      <c r="D31" s="7">
        <v>7.4999999999999997E-2</v>
      </c>
      <c r="E31" s="7"/>
      <c r="F31" s="7"/>
      <c r="G31" s="7"/>
      <c r="H31" s="7"/>
      <c r="I31" s="7"/>
      <c r="J31" s="7"/>
      <c r="K31" s="7">
        <v>4.7222222222222221E-2</v>
      </c>
      <c r="L31" s="7"/>
      <c r="M31" s="7"/>
      <c r="N31" s="7"/>
      <c r="O31" s="48"/>
      <c r="P31" s="46">
        <f>SUM(C31:N31)</f>
        <v>0.50625000000000009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0.3840277777777778</v>
      </c>
      <c r="D34" s="106">
        <f t="shared" ref="D34:P34" si="1">D31-D32-D33</f>
        <v>7.4999999999999997E-2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4.7222222222222221E-2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0.50625000000000009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187</v>
      </c>
      <c r="F36" s="155"/>
      <c r="G36" s="154" t="s">
        <v>188</v>
      </c>
      <c r="H36" s="155"/>
      <c r="I36" s="154" t="s">
        <v>194</v>
      </c>
      <c r="J36" s="155"/>
      <c r="K36" s="154" t="s">
        <v>193</v>
      </c>
      <c r="L36" s="155"/>
      <c r="M36" s="154" t="s">
        <v>195</v>
      </c>
      <c r="N36" s="155"/>
      <c r="O36" s="150" t="s">
        <v>196</v>
      </c>
      <c r="P36" s="150"/>
    </row>
    <row r="37" spans="2:16" ht="18" customHeight="1" x14ac:dyDescent="0.35">
      <c r="B37" s="152"/>
      <c r="C37" s="154" t="s">
        <v>197</v>
      </c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190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192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1450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-162.476</v>
      </c>
      <c r="D72" s="60">
        <v>-165.14599999999999</v>
      </c>
      <c r="E72" s="96" t="s">
        <v>118</v>
      </c>
      <c r="F72" s="60">
        <v>19.91</v>
      </c>
      <c r="G72" s="60">
        <v>19.77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-156.91800000000001</v>
      </c>
      <c r="D73" s="60">
        <v>-161.48400000000001</v>
      </c>
      <c r="E73" s="98" t="s">
        <v>122</v>
      </c>
      <c r="F73" s="60">
        <v>32.97</v>
      </c>
      <c r="G73" s="60">
        <v>31.04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-204.524</v>
      </c>
      <c r="D74" s="60">
        <v>-209.77799999999999</v>
      </c>
      <c r="E74" s="98" t="s">
        <v>127</v>
      </c>
      <c r="F74" s="116">
        <v>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-126.46</v>
      </c>
      <c r="D75" s="60">
        <v>-134.167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30.58</v>
      </c>
      <c r="D76" s="60">
        <v>28.094999999999999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28.521999999999998</v>
      </c>
      <c r="D77" s="60">
        <v>26.998999999999999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23.603999999999999</v>
      </c>
      <c r="D78" s="60">
        <v>22.161000000000001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22.035</v>
      </c>
      <c r="D79" s="60">
        <v>20.850999999999999</v>
      </c>
      <c r="E79" s="96" t="s">
        <v>152</v>
      </c>
      <c r="F79" s="60">
        <v>14.8</v>
      </c>
      <c r="G79" s="60">
        <v>5.5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7.79E-6</v>
      </c>
      <c r="D80" s="115">
        <v>7.7500000000000003E-6</v>
      </c>
      <c r="E80" s="98" t="s">
        <v>157</v>
      </c>
      <c r="F80" s="60">
        <v>44.7</v>
      </c>
      <c r="G80" s="60">
        <v>75.5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201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2025-06-17T20:53:50Z</dcterms:modified>
</cp:coreProperties>
</file>