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5186C9A-BF36-4D0F-A895-58040F901BD5}" xr6:coauthVersionLast="47" xr6:coauthVersionMax="47" xr10:uidLastSave="{00000000-0000-0000-0000-000000000000}"/>
  <bookViews>
    <workbookView xWindow="27792" yWindow="13044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<sst xmlns="http://schemas.openxmlformats.org/spreadsheetml/2006/main" count="216" uniqueCount="202">
  <si>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</si>
  <si>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</si>
  <si>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</si>
  <si>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</si>
  <si>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</si>
  <si>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</si>
  <si>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</si>
  <si>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</si>
  <si>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</si>
  <si>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</si>
  <si>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</si>
  <si>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</si>
  <si>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</si>
  <si>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</si>
  <si>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</si>
  <si>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</si>
  <si>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</si>
  <si>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</si>
  <si>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</si>
  <si>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</si>
  <si>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</si>
  <si>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</si>
  <si>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</si>
  <si>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</si>
  <si>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</si>
  <si>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</si>
  <si>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</si>
  <si>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</si>
  <si>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</si>
  <si>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</si>
  <si>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</si>
  <si>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</si>
  <si>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</si>
  <si>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</si>
  <si>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</si>
  <si>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</si>
  <si>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</si>
  <si>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</si>
  <si>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</si>
  <si>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</si>
  <si>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</si>
  <si>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</si>
  <si>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</si>
  <si>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</si>
  <si>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</si>
  <si>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</si>
  <si>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</si>
  <si>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</si>
  <si>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</si>
  <si>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</si>
  <si>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</si>
  <si>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</si>
  <si>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</si>
  <si>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</si>
  <si>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</si>
  <si>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</si>
  <si>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</si>
  <si>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</si>
  <si>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</si>
  <si>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</si>
  <si>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</si>
  <si>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</si>
  <si>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</si>
  <si>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</si>
  <si>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</si>
  <si>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</si>
  <si>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</si>
  <si>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</si>
  <si>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</si>
  <si>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</si>
  <si>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</si>
  <si>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</si>
  <si>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</si>
  <si>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</si>
  <si>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</si>
  <si>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</si>
  <si>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</si>
  <si>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</si>
  <si>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</si>
  <si>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</si>
  <si>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</si>
  <si>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</si>
  <si>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</si>
  <si>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</si>
  <si>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</si>
  <si>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</si>
  <si>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</si>
  <si>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</si>
  <si>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</si>
  <si>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</si>
  <si>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</si>
  <si>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</si>
  <si>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</si>
  <si>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</si>
  <si>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</si>
  <si>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</si>
  <si>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</si>
  <si>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</si>
  <si>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</si>
  <si>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</si>
  <si>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</si>
  <si>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</si>
  <si>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</si>
  <si>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</si>
  <si>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</si>
  <si>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</si>
  <si>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</si>
  <si>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</si>
  <si>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</si>
  <si>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</si>
  <si>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</si>
  <si>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</si>
  <si>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</si>
  <si>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</si>
  <si>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</si>
  <si>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</si>
  <si>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</si>
  <si>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</si>
  <si>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</si>
  <si>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</si>
  <si>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</si>
  <si>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</si>
  <si>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</si>
  <si>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</si>
  <si>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</si>
  <si>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</si>
  <si>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</si>
  <si>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</si>
  <si>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</si>
  <si>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</si>
  <si>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</si>
  <si>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</si>
  <si>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</si>
  <si>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</si>
  <si>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</si>
  <si>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</si>
  <si>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</si>
  <si>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</si>
  <si>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</si>
  <si>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</si>
  <si>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</si>
  <si>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</si>
  <si>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</si>
  <si>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</si>
  <si>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</si>
  <si>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</si>
  <si>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</si>
  <si>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</si>
  <si>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</si>
  <si>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</si>
  <si>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</si>
  <si>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</si>
  <si>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</si>
  <si>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</si>
  <si>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</si>
  <si>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</si>
  <si>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</si>
  <si>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</si>
  <si>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</si>
  <si>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</si>
  <si>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</si>
  <si>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</si>
  <si>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</si>
  <si>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</si>
  <si>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</si>
  <si>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</si>
  <si>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</si>
  <si>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</si>
  <si>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</si>
  <si>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</si>
  <si>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</si>
  <si>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</si>
  <si>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</si>
  <si>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</si>
  <si>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</si>
  <si>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</si>
  <si>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</si>
  <si>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</si>
  <si>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</si>
  <si>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</si>
  <si>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</si>
  <si>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</si>
  <si>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</si>
  <si>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</si>
  <si>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두원재</t>
    <phoneticPr fontId="3" type="noConversion"/>
  </si>
  <si>
    <t>M_021438-021439:T</t>
    <phoneticPr fontId="3" type="noConversion"/>
  </si>
  <si>
    <t>BLG 시작 시 BLG01/02/03/04/11/12/13/14/15/16/17/18/19/20/21/22/34/37/38/41/42/43/51/52가 달의 영역에 들어가서 영상이 포화되어 제외 함</t>
    <phoneticPr fontId="3" type="noConversion"/>
  </si>
  <si>
    <t>T_021667</t>
    <phoneticPr fontId="3" type="noConversion"/>
  </si>
  <si>
    <t>I_021564</t>
    <phoneticPr fontId="3" type="noConversion"/>
  </si>
  <si>
    <t>SW</t>
    <phoneticPr fontId="3" type="noConversion"/>
  </si>
  <si>
    <t>ESE</t>
    <phoneticPr fontId="3" type="noConversion"/>
  </si>
  <si>
    <t>ENE</t>
    <phoneticPr fontId="3" type="noConversion"/>
  </si>
  <si>
    <t>C_021387-021420</t>
    <phoneticPr fontId="3" type="noConversion"/>
  </si>
  <si>
    <t>L_021442-021667</t>
    <phoneticPr fontId="3" type="noConversion"/>
  </si>
  <si>
    <t>[16:33] BLG32/33/35 제외</t>
    <phoneticPr fontId="3" type="noConversion"/>
  </si>
  <si>
    <t>[18:13] BLG31 제외</t>
    <phoneticPr fontId="3" type="noConversion"/>
  </si>
  <si>
    <t>T_021667 HA limit으로 망원경이 멈추면서 별이 흐름</t>
    <phoneticPr fontId="3" type="noConversion"/>
  </si>
  <si>
    <t>구름이 부분적으로 존재해 오후 flat 건너뜀</t>
    <phoneticPr fontId="3" type="noConversion"/>
  </si>
  <si>
    <t>DS9 2회 꺼짐</t>
    <phoneticPr fontId="3" type="noConversion"/>
  </si>
  <si>
    <t>월령 40% 이상으로 방풍막 연결</t>
    <phoneticPr fontId="3" type="noConversion"/>
  </si>
  <si>
    <t>35s/22k 28s/24k 22s/25k 15s/23k</t>
    <phoneticPr fontId="3" type="noConversion"/>
  </si>
  <si>
    <t>25s/21k 20s/24k 14s/26k 9s/23k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</si>
</sst>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45819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4.0999999999999996</v>
      </c>
      <c r="E9" s="8">
        <v>3.1</v>
      </c>
      <c r="F9" s="8">
        <v>80.8</v>
      </c>
      <c r="G9" s="36" t="s">
        <v>189</v>
      </c>
      <c r="H9" s="8">
        <v>3.8</v>
      </c>
      <c r="I9" s="36">
        <v>99.8</v>
      </c>
      <c r="J9" s="9">
        <f>IF(L9, 1, 0) + IF(M9, 2, 0) + IF(N9, 4, 0) + IF(O9, 8, 0) + IF(P9, 16, 0)</f>
        <v>12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2.2999999999999998</v>
      </c>
      <c r="F10" s="8">
        <v>77.3</v>
      </c>
      <c r="G10" s="36" t="s">
        <v>190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0.81666666666666665</v>
      </c>
      <c r="D11" s="15">
        <v>1.7</v>
      </c>
      <c r="E11" s="15">
        <v>2.1</v>
      </c>
      <c r="F11" s="15">
        <v>79</v>
      </c>
      <c r="G11" s="36" t="s">
        <v>191</v>
      </c>
      <c r="H11" s="15">
        <v>1.3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24.459027777777777</v>
      </c>
      <c r="D12" s="19">
        <f>AVERAGE(D9:D11)</f>
        <v>2.4666666666666663</v>
      </c>
      <c r="E12" s="19">
        <f>AVERAGE(E9:E11)</f>
        <v>2.5</v>
      </c>
      <c r="F12" s="20">
        <f>AVERAGE(F9:F11)</f>
        <v>79.033333333333331</v>
      </c>
      <c r="G12" s="21"/>
      <c r="H12" s="22">
        <f>AVERAGE(H9:H11)</f>
        <v>2.4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113" t="s">
        <v>182</v>
      </c>
      <c r="H16" s="113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0.2986111111111111</v>
      </c>
      <c r="D17" s="28">
        <v>0.3</v>
      </c>
      <c r="E17" s="28">
        <v>0.3347222222222222</v>
      </c>
      <c r="F17" s="28">
        <v>0.3576388888888889</v>
      </c>
      <c r="G17" s="28">
        <v>0.4236111111111111</v>
      </c>
      <c r="H17" s="28">
        <v>0.81944444444444442</v>
      </c>
      <c r="I17" s="28">
        <v>0.84722222222222221</v>
      </c>
      <c r="J17" s="28"/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21380</v>
      </c>
      <c r="D18" s="27">
        <v>21381</v>
      </c>
      <c r="E18" s="27">
        <v>21389</v>
      </c>
      <c r="F18" s="27">
        <v>21401</v>
      </c>
      <c r="G18" s="27">
        <v>21442</v>
      </c>
      <c r="H18" s="27">
        <v>21668</v>
      </c>
      <c r="I18" s="27">
        <v>21678</v>
      </c>
      <c r="J18" s="27"/>
      <c r="K18" s="27"/>
      <c r="L18" s="27"/>
      <c r="M18" s="27"/>
      <c r="N18" s="27"/>
      <c r="O18" s="27"/>
      <c r="P18" s="114">
        <v>21691</v>
      </c>
    </row>
    <row r="19" spans="2:16" ht="14.1" customHeight="1" thickBot="1" x14ac:dyDescent="0.4">
      <c r="B19" s="13" t="s">
        <v>43</v>
      </c>
      <c r="C19" s="29"/>
      <c r="D19" s="27">
        <v>21385</v>
      </c>
      <c r="E19" s="30">
        <v>21400</v>
      </c>
      <c r="F19" s="30">
        <v>21441</v>
      </c>
      <c r="G19" s="30">
        <v>21667</v>
      </c>
      <c r="H19" s="30">
        <v>21677</v>
      </c>
      <c r="I19" s="30">
        <v>21690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41</v>
      </c>
      <c r="G20" s="33">
        <f>IF(ISNUMBER(G18),G19-G18+1,"")</f>
        <v>226</v>
      </c>
      <c r="H20" s="33">
        <f>IF(ISNUMBER(H18),H19-H18+1,"")</f>
        <v>10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>
        <v>0.84791666666666665</v>
      </c>
      <c r="K24" s="102">
        <v>0.85138888888888886</v>
      </c>
      <c r="L24" s="36" t="s">
        <v>175</v>
      </c>
      <c r="M24" s="164" t="s">
        <v>200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>
        <v>0.8520833333333333</v>
      </c>
      <c r="K26" s="102">
        <v>0.85555555555555551</v>
      </c>
      <c r="L26" s="36" t="s">
        <v>176</v>
      </c>
      <c r="M26" s="164" t="s">
        <v>201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0.39583333333333331</v>
      </c>
      <c r="D31" s="7">
        <v>6.5972222222222224E-2</v>
      </c>
      <c r="E31" s="7"/>
      <c r="F31" s="7"/>
      <c r="G31" s="7"/>
      <c r="H31" s="7"/>
      <c r="I31" s="7"/>
      <c r="J31" s="7"/>
      <c r="K31" s="7">
        <v>3.5416666666666666E-2</v>
      </c>
      <c r="L31" s="7"/>
      <c r="M31" s="7"/>
      <c r="N31" s="7"/>
      <c r="O31" s="48"/>
      <c r="P31" s="46">
        <f>SUM(C31:N31)</f>
        <v>0.49722222222222218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0.39583333333333331</v>
      </c>
      <c r="D34" s="106">
        <f t="shared" ref="D34:P34" si="1">D31-D32-D33</f>
        <v>6.5972222222222224E-2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0.49722222222222218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192</v>
      </c>
      <c r="D36" s="155"/>
      <c r="E36" s="154" t="s">
        <v>185</v>
      </c>
      <c r="F36" s="155"/>
      <c r="G36" s="154" t="s">
        <v>193</v>
      </c>
      <c r="H36" s="155"/>
      <c r="I36" s="154" t="s">
        <v>188</v>
      </c>
      <c r="J36" s="155"/>
      <c r="K36" s="154" t="s">
        <v>187</v>
      </c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196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1506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-161.785</v>
      </c>
      <c r="D72" s="60">
        <v>-165.078</v>
      </c>
      <c r="E72" s="96" t="s">
        <v>118</v>
      </c>
      <c r="F72" s="60">
        <v>19.87</v>
      </c>
      <c r="G72" s="60">
        <v>19.22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-155.56100000000001</v>
      </c>
      <c r="D73" s="60">
        <v>-161.45400000000001</v>
      </c>
      <c r="E73" s="98" t="s">
        <v>122</v>
      </c>
      <c r="F73" s="60">
        <v>37.840000000000003</v>
      </c>
      <c r="G73" s="60">
        <v>32.380000000000003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-203.73500000000001</v>
      </c>
      <c r="D74" s="60">
        <v>-203.946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-124.884</v>
      </c>
      <c r="D75" s="60">
        <v>-134.39099999999999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31.187000000000001</v>
      </c>
      <c r="D76" s="60">
        <v>28.081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28.975000000000001</v>
      </c>
      <c r="D77" s="60">
        <v>26.760999999999999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23.942</v>
      </c>
      <c r="D78" s="60">
        <v>21.881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22.385000000000002</v>
      </c>
      <c r="D79" s="60">
        <v>20.456</v>
      </c>
      <c r="E79" s="96" t="s">
        <v>152</v>
      </c>
      <c r="F79" s="60">
        <v>17.2</v>
      </c>
      <c r="G79" s="60">
        <v>5.3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7.7400000000000004E-6</v>
      </c>
      <c r="D80" s="115">
        <v>7.5800000000000003E-6</v>
      </c>
      <c r="E80" s="98" t="s">
        <v>157</v>
      </c>
      <c r="F80" s="60">
        <v>41.6</v>
      </c>
      <c r="G80" s="60">
        <v>78.2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198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2025-06-11T20:54:36Z</dcterms:modified>
</cp:coreProperties>
</file>