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DE1F5334-5FE6-4C05-BED0-85941B79200C}" xr6:coauthVersionLast="47" xr6:coauthVersionMax="47" xr10:uidLastSave="{00000000-0000-0000-0000-000000000000}"/>
  <bookViews>
    <workbookView xWindow="28116" yWindow="1288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<sst xmlns="http://schemas.openxmlformats.org/spreadsheetml/2006/main" count="219" uniqueCount="205">
  <si>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</si>
  <si>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</si>
  <si>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</si>
  <si>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</si>
  <si>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</si>
  <si>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</si>
  <si>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</si>
  <si>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</si>
  <si>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</si>
  <si>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</si>
  <si>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</si>
  <si>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</si>
  <si>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</si>
  <si>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</si>
  <si>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</si>
  <si>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</si>
  <si>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</si>
  <si>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</si>
  <si>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</si>
  <si>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</si>
  <si>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</si>
  <si>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</si>
  <si>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</si>
  <si>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</si>
  <si>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</si>
  <si>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</si>
  <si>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</si>
  <si>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</si>
  <si>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</si>
  <si>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</si>
  <si>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</si>
  <si>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</si>
  <si>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</si>
  <si>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</si>
  <si>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</si>
  <si>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</si>
  <si>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</si>
  <si>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</si>
  <si>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</si>
  <si>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</si>
  <si>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</si>
  <si>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</si>
  <si>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</si>
  <si>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</si>
  <si>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</si>
  <si>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</si>
  <si>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</si>
  <si>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</si>
  <si>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</si>
  <si>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</si>
  <si>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</si>
  <si>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</si>
  <si>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</si>
  <si>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</si>
  <si>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</si>
  <si>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</si>
  <si>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</si>
  <si>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</si>
  <si>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</si>
  <si>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</si>
  <si>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</si>
  <si>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</si>
  <si>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</si>
  <si>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</si>
  <si>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</si>
  <si>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</si>
  <si>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</si>
  <si>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</si>
  <si>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</si>
  <si>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</si>
  <si>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</si>
  <si>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</si>
  <si>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</si>
  <si>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</si>
  <si>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</si>
  <si>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</si>
  <si>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</si>
  <si>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</si>
  <si>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</si>
  <si>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</si>
  <si>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</si>
  <si>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</si>
  <si>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</si>
  <si>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</si>
  <si>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</si>
  <si>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</si>
  <si>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</si>
  <si>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</si>
  <si>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</si>
  <si>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</si>
  <si>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</si>
  <si>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</si>
  <si>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</si>
  <si>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</si>
  <si>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</si>
  <si>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</si>
  <si>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</si>
  <si>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</si>
  <si>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</si>
  <si>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</si>
  <si>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</si>
  <si>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</si>
  <si>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</si>
  <si>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</si>
  <si>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</si>
  <si>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</si>
  <si>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</si>
  <si>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</si>
  <si>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</si>
  <si>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</si>
  <si>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</si>
  <si>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</si>
  <si>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</si>
  <si>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</si>
  <si>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</si>
  <si>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</si>
  <si>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</si>
  <si>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</si>
  <si>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</si>
  <si>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</si>
  <si>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</si>
  <si>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</si>
  <si>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</si>
  <si>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</si>
  <si>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</si>
  <si>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</si>
  <si>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</si>
  <si>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</si>
  <si>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</si>
  <si>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</si>
  <si>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</si>
  <si>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</si>
  <si>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</si>
  <si>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</si>
  <si>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</si>
  <si>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</si>
  <si>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</si>
  <si>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</si>
  <si>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</si>
  <si>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</si>
  <si>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</si>
  <si>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</si>
  <si>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</si>
  <si>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</si>
  <si>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</si>
  <si>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</si>
  <si>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</si>
  <si>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</si>
  <si>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</si>
  <si>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</si>
  <si>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</si>
  <si>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</si>
  <si>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</si>
  <si>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</si>
  <si>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</si>
  <si>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</si>
  <si>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</si>
  <si>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</si>
  <si>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</si>
  <si>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</si>
  <si>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</si>
  <si>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</si>
  <si>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</si>
  <si>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</si>
  <si>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</si>
  <si>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</si>
  <si>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</si>
  <si>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</si>
  <si>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</si>
  <si>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</si>
  <si>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</si>
  <si>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</si>
  <si>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</si>
  <si>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</si>
  <si>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</si>
  <si>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</si>
  <si>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</si>
  <si>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</si>
  <si>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</si>
  <si>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</si>
  <si>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</si>
  <si>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</si>
  <si>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</si>
  <si>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</si>
  <si>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월령 40% 이상으로 방풍막 연결</t>
    <phoneticPr fontId="3" type="noConversion"/>
  </si>
  <si>
    <t>두원재</t>
    <phoneticPr fontId="3" type="noConversion"/>
  </si>
  <si>
    <t>T_020886</t>
    <phoneticPr fontId="3" type="noConversion"/>
  </si>
  <si>
    <t>T_020886 HA limit으로 TCS와 연결이 끊기면서 별이 흐름</t>
    <phoneticPr fontId="3" type="noConversion"/>
  </si>
  <si>
    <t>M_020884</t>
    <phoneticPr fontId="3" type="noConversion"/>
  </si>
  <si>
    <t>M_020884 ICS칩 크래쉬 발생 / destory하고 재실행 후 정상화됨</t>
    <phoneticPr fontId="3" type="noConversion"/>
  </si>
  <si>
    <t>C_021059-021060</t>
    <phoneticPr fontId="3" type="noConversion"/>
  </si>
  <si>
    <t>외부의 온도차로 때문이라 생각하고 기다림 / 히터 켜진것 확인 후 꺼진 뒤 점점 초점 정상화됨</t>
    <phoneticPr fontId="3" type="noConversion"/>
  </si>
  <si>
    <t>[13:10] 짙은 구름으로 인한 관측 중단 / [13:15] 관측 재개</t>
    <phoneticPr fontId="3" type="noConversion"/>
  </si>
  <si>
    <t>SSW</t>
    <phoneticPr fontId="3" type="noConversion"/>
  </si>
  <si>
    <t>WSW</t>
    <phoneticPr fontId="3" type="noConversion"/>
  </si>
  <si>
    <t>SSE</t>
    <phoneticPr fontId="3" type="noConversion"/>
  </si>
  <si>
    <t>-</t>
    <phoneticPr fontId="3" type="noConversion"/>
  </si>
  <si>
    <t>C_021080-021097</t>
    <phoneticPr fontId="3" type="noConversion"/>
  </si>
  <si>
    <t>6s/21k 12s/29k 16s/26k 21s/24k</t>
    <phoneticPr fontId="3" type="noConversion"/>
  </si>
  <si>
    <t>9s/26k 13s/28k 17s/28k 21s/28k</t>
    <phoneticPr fontId="3" type="noConversion"/>
  </si>
  <si>
    <t>I-BAND 촬영함</t>
    <phoneticPr fontId="3" type="noConversion"/>
  </si>
  <si>
    <t>[17:10] 짙은 구름으로 인한 관측 중단 / [20:35] 관측 종료 / 오전 flat 건너뜀</t>
    <phoneticPr fontId="3" type="noConversion"/>
  </si>
  <si>
    <t>DS9 1회 꺼짐</t>
    <phoneticPr fontId="3" type="noConversion"/>
  </si>
  <si>
    <t>BLG43 → BLG14 대신 BLG41 → BLG15로 스크립트를 교체함 / [16:00] 메일 확인 후 스크립트 수정</t>
    <phoneticPr fontId="3" type="noConversion"/>
  </si>
  <si>
    <t>[08:00~10:00] 초점이 계속 맞지 않는 현상이 발생 / gmon 재실행 / IC G와 IC Gui destory 후 재실행 / 초점 재설정 이후에 조금 맞는것을 확인 후 돔 내부와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</si>
</sst>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K20" sqref="K20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45815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77.298850574712645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3.8</v>
      </c>
      <c r="E9" s="8">
        <v>5.4</v>
      </c>
      <c r="F9" s="8">
        <v>70.7</v>
      </c>
      <c r="G9" s="36" t="s">
        <v>193</v>
      </c>
      <c r="H9" s="8">
        <v>0.4</v>
      </c>
      <c r="I9" s="36">
        <v>86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4.0999999999999996</v>
      </c>
      <c r="F10" s="8">
        <v>64</v>
      </c>
      <c r="G10" s="36" t="s">
        <v>194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0.81527777777777777</v>
      </c>
      <c r="D11" s="15" t="s">
        <v>196</v>
      </c>
      <c r="E11" s="15">
        <v>2.7</v>
      </c>
      <c r="F11" s="15">
        <v>76.400000000000006</v>
      </c>
      <c r="G11" s="36" t="s">
        <v>195</v>
      </c>
      <c r="H11" s="15">
        <v>2.2999999999999998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24.457638888888887</v>
      </c>
      <c r="D12" s="19">
        <f>AVERAGE(D9:D11)</f>
        <v>2.75</v>
      </c>
      <c r="E12" s="19">
        <f>AVERAGE(E9:E11)</f>
        <v>4.0666666666666664</v>
      </c>
      <c r="F12" s="20">
        <f>AVERAGE(F9:F11)</f>
        <v>70.36666666666666</v>
      </c>
      <c r="G12" s="21"/>
      <c r="H12" s="22">
        <f>AVERAGE(H9:H11)</f>
        <v>1.5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113" t="s">
        <v>182</v>
      </c>
      <c r="H16" s="113" t="s">
        <v>180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0.29722222222222222</v>
      </c>
      <c r="D17" s="28">
        <v>0.2986111111111111</v>
      </c>
      <c r="E17" s="28">
        <v>0.33888888888888891</v>
      </c>
      <c r="F17" s="28">
        <v>0.36458333333333331</v>
      </c>
      <c r="G17" s="28">
        <v>0.43472222222222223</v>
      </c>
      <c r="H17" s="28">
        <v>0.80069444444444449</v>
      </c>
      <c r="I17" s="28">
        <v>0.86041666666666672</v>
      </c>
      <c r="J17" s="28"/>
      <c r="K17" s="28"/>
      <c r="L17" s="28"/>
      <c r="M17" s="28"/>
      <c r="N17" s="28"/>
      <c r="O17" s="28"/>
      <c r="P17" s="28">
        <v>0.86458333333333337</v>
      </c>
    </row>
    <row r="18" spans="2:16" ht="14.1" customHeight="1" x14ac:dyDescent="0.35">
      <c r="B18" s="35" t="s">
        <v>42</v>
      </c>
      <c r="C18" s="27">
        <v>20847</v>
      </c>
      <c r="D18" s="27">
        <v>20848</v>
      </c>
      <c r="E18" s="27">
        <v>20871</v>
      </c>
      <c r="F18" s="27">
        <v>20879</v>
      </c>
      <c r="G18" s="27">
        <v>20915</v>
      </c>
      <c r="H18" s="27">
        <v>21098</v>
      </c>
      <c r="I18" s="27">
        <v>21162</v>
      </c>
      <c r="J18" s="27"/>
      <c r="K18" s="27"/>
      <c r="L18" s="27"/>
      <c r="M18" s="27"/>
      <c r="N18" s="27"/>
      <c r="O18" s="27"/>
      <c r="P18" s="114">
        <v>21167</v>
      </c>
    </row>
    <row r="19" spans="2:16" ht="14.1" customHeight="1" thickBot="1" x14ac:dyDescent="0.4">
      <c r="B19" s="13" t="s">
        <v>43</v>
      </c>
      <c r="C19" s="29"/>
      <c r="D19" s="27">
        <v>20860</v>
      </c>
      <c r="E19" s="30">
        <v>20878</v>
      </c>
      <c r="F19" s="30">
        <v>20914</v>
      </c>
      <c r="G19" s="30">
        <v>21097</v>
      </c>
      <c r="H19" s="30">
        <v>21161</v>
      </c>
      <c r="I19" s="30">
        <v>21166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8</v>
      </c>
      <c r="F20" s="33">
        <f>IF(ISNUMBER(F18),F19-F18+1,"")</f>
        <v>36</v>
      </c>
      <c r="G20" s="33">
        <f>IF(ISNUMBER(G18),G19-G18+1,"")</f>
        <v>183</v>
      </c>
      <c r="H20" s="33">
        <f>IF(ISNUMBER(H18),H19-H18+1,"")</f>
        <v>64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0.81458333333333333</v>
      </c>
      <c r="D24" s="102">
        <v>0.81736111111111109</v>
      </c>
      <c r="E24" s="109" t="s">
        <v>177</v>
      </c>
      <c r="F24" s="154" t="s">
        <v>198</v>
      </c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0.81805555555555554</v>
      </c>
      <c r="D26" s="102">
        <v>0.82152777777777775</v>
      </c>
      <c r="E26" s="109" t="s">
        <v>164</v>
      </c>
      <c r="F26" s="154" t="s">
        <v>199</v>
      </c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0.38750000000000001</v>
      </c>
      <c r="D30" s="43">
        <v>7.013888888888889E-2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0.45763888888888893</v>
      </c>
    </row>
    <row r="31" spans="2:16" ht="14.1" customHeight="1" x14ac:dyDescent="0.35">
      <c r="B31" s="37" t="s">
        <v>169</v>
      </c>
      <c r="C31" s="47">
        <v>0.38750000000000001</v>
      </c>
      <c r="D31" s="7">
        <v>7.013888888888889E-2</v>
      </c>
      <c r="E31" s="7"/>
      <c r="F31" s="7"/>
      <c r="G31" s="7"/>
      <c r="H31" s="7"/>
      <c r="I31" s="7"/>
      <c r="J31" s="7"/>
      <c r="K31" s="7">
        <v>2.5694444444444443E-2</v>
      </c>
      <c r="L31" s="7"/>
      <c r="M31" s="7"/>
      <c r="N31" s="7"/>
      <c r="O31" s="48"/>
      <c r="P31" s="46">
        <f>SUM(C31:N31)</f>
        <v>0.48333333333333339</v>
      </c>
    </row>
    <row r="32" spans="2:16" ht="14.1" customHeight="1" x14ac:dyDescent="0.35">
      <c r="B32" s="37" t="s">
        <v>65</v>
      </c>
      <c r="C32" s="49">
        <v>0.10972222222222222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0.10972222222222222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0.27777777777777779</v>
      </c>
      <c r="D34" s="106">
        <f t="shared" ref="D34:P34" si="1">D31-D32-D33</f>
        <v>7.013888888888889E-2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2.5694444444444443E-2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0.37361111111111117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186</v>
      </c>
      <c r="F36" s="145"/>
      <c r="G36" s="144" t="s">
        <v>190</v>
      </c>
      <c r="H36" s="145"/>
      <c r="I36" s="144" t="s">
        <v>197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204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9" t="s">
        <v>191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21" t="s">
        <v>189</v>
      </c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 t="s">
        <v>187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192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70" t="s">
        <v>201</v>
      </c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 t="s">
        <v>203</v>
      </c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66" t="s">
        <v>200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492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-161.56</v>
      </c>
      <c r="D72" s="60">
        <v>-164.55600000000001</v>
      </c>
      <c r="E72" s="96" t="s">
        <v>118</v>
      </c>
      <c r="F72" s="60">
        <v>19.63</v>
      </c>
      <c r="G72" s="60">
        <v>19.57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-154.96799999999999</v>
      </c>
      <c r="D73" s="60">
        <v>-160.625</v>
      </c>
      <c r="E73" s="98" t="s">
        <v>122</v>
      </c>
      <c r="F73" s="60">
        <v>35.65</v>
      </c>
      <c r="G73" s="60">
        <v>31.98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-203.79599999999999</v>
      </c>
      <c r="D74" s="60">
        <v>-204.00200000000001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-123.631</v>
      </c>
      <c r="D75" s="60">
        <v>-132.934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31.376000000000001</v>
      </c>
      <c r="D76" s="60">
        <v>28.943999999999999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29.021999999999998</v>
      </c>
      <c r="D77" s="60">
        <v>27.337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24.027000000000001</v>
      </c>
      <c r="D78" s="60">
        <v>22.388000000000002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22.387</v>
      </c>
      <c r="D79" s="60">
        <v>20.917000000000002</v>
      </c>
      <c r="E79" s="96" t="s">
        <v>152</v>
      </c>
      <c r="F79" s="60">
        <v>17.7</v>
      </c>
      <c r="G79" s="60">
        <v>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7.5700000000000004E-6</v>
      </c>
      <c r="D80" s="115">
        <v>7.52E-6</v>
      </c>
      <c r="E80" s="98" t="s">
        <v>157</v>
      </c>
      <c r="F80" s="60">
        <v>38.4</v>
      </c>
      <c r="G80" s="60">
        <v>64.5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2025-06-07T20:52:27Z</dcterms:modified>
</cp:coreProperties>
</file>