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09737DE3-524B-4409-901A-77CF61B1D016}" xr6:coauthVersionLast="47" xr6:coauthVersionMax="47" xr10:uidLastSave="{00000000-0000-0000-0000-000000000000}"/>
  <bookViews>
    <workbookView xWindow="25296" yWindow="13788" windowWidth="17748" windowHeight="1854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<sst xmlns="http://schemas.openxmlformats.org/spreadsheetml/2006/main" count="214" uniqueCount="201">
  <si>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</si>
  <si>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</si>
  <si>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</si>
  <si>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</si>
  <si>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</si>
  <si>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</si>
  <si>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</si>
  <si>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</si>
  <si>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</si>
  <si>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</si>
  <si>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</si>
  <si>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</si>
  <si>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</si>
  <si>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</si>
  <si>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</si>
  <si>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</si>
  <si>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</si>
  <si>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</si>
  <si>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</si>
  <si>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</si>
  <si>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</si>
  <si>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</si>
  <si>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</si>
  <si>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</si>
  <si>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</si>
  <si>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</si>
  <si>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</si>
  <si>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</si>
  <si>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</si>
  <si>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</si>
  <si>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</si>
  <si>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</si>
  <si>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</si>
  <si>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</si>
  <si>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</si>
  <si>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</si>
  <si>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</si>
  <si>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</si>
  <si>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</si>
  <si>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</si>
  <si>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</si>
  <si>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</si>
  <si>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</si>
  <si>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</si>
  <si>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</si>
  <si>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</si>
  <si>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</si>
  <si>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</si>
  <si>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</si>
  <si>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</si>
  <si>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</si>
  <si>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</si>
  <si>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</si>
  <si>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</si>
  <si>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</si>
  <si>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</si>
  <si>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</si>
  <si>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</si>
  <si>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</si>
  <si>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</si>
  <si>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</si>
  <si>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</si>
  <si>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</si>
  <si>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</si>
  <si>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</si>
  <si>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</si>
  <si>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</si>
  <si>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</si>
  <si>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</si>
  <si>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</si>
  <si>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</si>
  <si>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</si>
  <si>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</si>
  <si>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</si>
  <si>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</si>
  <si>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</si>
  <si>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</si>
  <si>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</si>
  <si>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</si>
  <si>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</si>
  <si>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</si>
  <si>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</si>
  <si>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</si>
  <si>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</si>
  <si>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</si>
  <si>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</si>
  <si>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</si>
  <si>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</si>
  <si>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</si>
  <si>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</si>
  <si>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</si>
  <si>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</si>
  <si>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</si>
  <si>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</si>
  <si>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</si>
  <si>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</si>
  <si>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</si>
  <si>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</si>
  <si>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</si>
  <si>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</si>
  <si>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</si>
  <si>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</si>
  <si>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</si>
  <si>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</si>
  <si>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</si>
  <si>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</si>
  <si>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</si>
  <si>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</si>
  <si>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</si>
  <si>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</si>
  <si>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</si>
  <si>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</si>
  <si>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</si>
  <si>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</si>
  <si>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</si>
  <si>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</si>
  <si>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</si>
  <si>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</si>
  <si>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</si>
  <si>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</si>
  <si>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</si>
  <si>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</si>
  <si>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</si>
  <si>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</si>
  <si>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</si>
  <si>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</si>
  <si>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</si>
  <si>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</si>
  <si>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</si>
  <si>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</si>
  <si>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</si>
  <si>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</si>
  <si>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</si>
  <si>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</si>
  <si>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</si>
  <si>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</si>
  <si>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</si>
  <si>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</si>
  <si>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</si>
  <si>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</si>
  <si>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</si>
  <si>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</si>
  <si>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</si>
  <si>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</si>
  <si>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</si>
  <si>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</si>
  <si>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</si>
  <si>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</si>
  <si>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</si>
  <si>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</si>
  <si>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</si>
  <si>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</si>
  <si>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</si>
  <si>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</si>
  <si>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</si>
  <si>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</si>
  <si>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</si>
  <si>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</si>
  <si>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</si>
  <si>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</si>
  <si>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</si>
  <si>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</si>
  <si>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</si>
  <si>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</si>
  <si>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</si>
  <si>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</si>
  <si>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</si>
  <si>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</si>
  <si>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</si>
  <si>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</si>
  <si>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</si>
  <si>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</si>
  <si>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</si>
  <si>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</si>
  <si>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</si>
  <si>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</si>
  <si>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</si>
  <si>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</si>
  <si>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</si>
  <si>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</si>
  <si>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</si>
  <si>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</si>
  <si>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BLG</t>
    <phoneticPr fontId="3" type="noConversion"/>
  </si>
  <si>
    <t>돔셔터 수리를 위해 방풍막 연결 해제</t>
    <phoneticPr fontId="3" type="noConversion"/>
  </si>
  <si>
    <t>ENG</t>
    <phoneticPr fontId="3" type="noConversion"/>
  </si>
  <si>
    <t>-</t>
    <phoneticPr fontId="3" type="noConversion"/>
  </si>
  <si>
    <t>ESE</t>
    <phoneticPr fontId="3" type="noConversion"/>
  </si>
  <si>
    <t>T_016869</t>
    <phoneticPr fontId="3" type="noConversion"/>
  </si>
  <si>
    <t>T_016937</t>
    <phoneticPr fontId="3" type="noConversion"/>
  </si>
  <si>
    <t>T_016869 TCS와 연결이 끊겨 별이 흐름(AKD DEC에 에러 뜸)</t>
    <phoneticPr fontId="3" type="noConversion"/>
  </si>
  <si>
    <t>[11:25-11:39] TCS와 연결이 끊김(AKD DEC에 에러 뜸)/ Motor와 EIB 재실행하고 TCS reset 후 정상화 됨</t>
    <phoneticPr fontId="3" type="noConversion"/>
  </si>
  <si>
    <t>T_016942</t>
    <phoneticPr fontId="3" type="noConversion"/>
  </si>
  <si>
    <t>[14:35] 돔셔터 닫는 중 창고 UPS 꺼짐/ 전원을 누르면 꺼져서 4차례 전원 누른 후 정상 작동 함</t>
    <phoneticPr fontId="3" type="noConversion"/>
  </si>
  <si>
    <t>T_017004</t>
    <phoneticPr fontId="3" type="noConversion"/>
  </si>
  <si>
    <t>T_016937/ T_017004 TCS와 연결이 끊겨 별이 흐름(AKD 에러 없음)</t>
    <phoneticPr fontId="3" type="noConversion"/>
  </si>
  <si>
    <t>L_016928-017005</t>
    <phoneticPr fontId="3" type="noConversion"/>
  </si>
  <si>
    <t>I_016968</t>
    <phoneticPr fontId="3" type="noConversion"/>
  </si>
  <si>
    <t>I_016968 filter I와 초점 값 누락 됨</t>
    <phoneticPr fontId="3" type="noConversion"/>
  </si>
  <si>
    <t>[14:35] 높은 습도(vaisala 85%/ topring 88%/외벽 습기)로 인한 관측 대기/ [18:20] 높은 습도(vaisala 85%/ 2.3m 95%)로 인한 관측 종료</t>
    <phoneticPr fontId="3" type="noConversion"/>
  </si>
  <si>
    <t>E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</si>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</sst>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94" sqref="B94:P9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45790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55.22620904836193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1.9</v>
      </c>
      <c r="E9" s="8">
        <v>13.7</v>
      </c>
      <c r="F9" s="8">
        <v>74.599999999999994</v>
      </c>
      <c r="G9" s="36" t="s">
        <v>199</v>
      </c>
      <c r="H9" s="8">
        <v>3</v>
      </c>
      <c r="I9" s="36">
        <v>99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11.8</v>
      </c>
      <c r="F10" s="8">
        <v>84</v>
      </c>
      <c r="G10" s="36" t="s">
        <v>186</v>
      </c>
      <c r="H10" s="8">
        <v>6.3</v>
      </c>
      <c r="I10" s="11"/>
      <c r="J10" s="9">
        <f>IF(L10, 1, 0) + IF(M10, 2, 0) + IF(N10, 4, 0) + IF(O10, 8, 0) + IF(P10, 16, 0)</f>
        <v>5</v>
      </c>
      <c r="K10" s="12" t="b">
        <v>1</v>
      </c>
      <c r="L10" s="12" t="b">
        <v>1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185</v>
      </c>
      <c r="E11" s="15">
        <v>11.8</v>
      </c>
      <c r="F11" s="15">
        <v>84.9</v>
      </c>
      <c r="G11" s="36" t="s">
        <v>200</v>
      </c>
      <c r="H11" s="15">
        <v>1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24.402083333333334</v>
      </c>
      <c r="D12" s="19">
        <f>AVERAGE(D9:D11)</f>
        <v>1.85</v>
      </c>
      <c r="E12" s="19">
        <f>AVERAGE(E9:E11)</f>
        <v>12.433333333333332</v>
      </c>
      <c r="F12" s="20">
        <f>AVERAGE(F9:F11)</f>
        <v>81.166666666666671</v>
      </c>
      <c r="G12" s="21"/>
      <c r="H12" s="22">
        <f>AVERAGE(H9:H11)</f>
        <v>3.4333333333333336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182</v>
      </c>
      <c r="G16" s="113" t="s">
        <v>180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0.34305555555555556</v>
      </c>
      <c r="D17" s="28">
        <v>0.34444444444444444</v>
      </c>
      <c r="E17" s="28">
        <v>0.36180555555555555</v>
      </c>
      <c r="F17" s="28">
        <v>0.48402777777777778</v>
      </c>
      <c r="G17" s="28">
        <v>0.76458333333333328</v>
      </c>
      <c r="H17" s="28"/>
      <c r="I17" s="28"/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16842</v>
      </c>
      <c r="D18" s="27">
        <v>16843</v>
      </c>
      <c r="E18" s="27">
        <v>16856</v>
      </c>
      <c r="F18" s="27">
        <v>16928</v>
      </c>
      <c r="G18" s="27">
        <v>17006</v>
      </c>
      <c r="H18" s="27"/>
      <c r="I18" s="27"/>
      <c r="J18" s="27"/>
      <c r="K18" s="27"/>
      <c r="L18" s="27"/>
      <c r="M18" s="27"/>
      <c r="N18" s="27"/>
      <c r="O18" s="27"/>
      <c r="P18" s="114">
        <v>17011</v>
      </c>
    </row>
    <row r="19" spans="2:16" ht="14.1" customHeight="1" thickBot="1" x14ac:dyDescent="0.4">
      <c r="B19" s="13" t="s">
        <v>43</v>
      </c>
      <c r="C19" s="29"/>
      <c r="D19" s="27">
        <v>16847</v>
      </c>
      <c r="E19" s="30">
        <v>16927</v>
      </c>
      <c r="F19" s="30">
        <v>17005</v>
      </c>
      <c r="G19" s="30">
        <v>17010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72</v>
      </c>
      <c r="F20" s="33">
        <f>IF(ISNUMBER(F18),F19-F18+1,"")</f>
        <v>78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0.32847222222222222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0.11666666666666667</v>
      </c>
      <c r="P30" s="46">
        <f>SUM(C30:J30,L30:N30)</f>
        <v>0.32847222222222222</v>
      </c>
    </row>
    <row r="31" spans="2:16" ht="14.1" customHeight="1" x14ac:dyDescent="0.35">
      <c r="B31" s="37" t="s">
        <v>169</v>
      </c>
      <c r="C31" s="47">
        <v>0.32847222222222222</v>
      </c>
      <c r="D31" s="7">
        <v>0.11666666666666667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0.44513888888888886</v>
      </c>
    </row>
    <row r="32" spans="2:16" ht="14.1" customHeight="1" x14ac:dyDescent="0.35">
      <c r="B32" s="37" t="s">
        <v>65</v>
      </c>
      <c r="C32" s="49">
        <v>0.19930555555555557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0.19930555555555557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0.12916666666666665</v>
      </c>
      <c r="D34" s="106">
        <f t="shared" ref="D34:P34" si="1">D31-D32-D33</f>
        <v>0.11666666666666667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0.24583333333333329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195</v>
      </c>
      <c r="F36" s="155"/>
      <c r="G36" s="154" t="s">
        <v>188</v>
      </c>
      <c r="H36" s="155"/>
      <c r="I36" s="154" t="s">
        <v>191</v>
      </c>
      <c r="J36" s="155"/>
      <c r="K36" s="154" t="s">
        <v>196</v>
      </c>
      <c r="L36" s="155"/>
      <c r="M36" s="154" t="s">
        <v>193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197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35">
      <c r="B48" s="147" t="s">
        <v>198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1673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-159.80000000000001</v>
      </c>
      <c r="D72" s="60">
        <v>-161.9</v>
      </c>
      <c r="E72" s="96" t="s">
        <v>118</v>
      </c>
      <c r="F72" s="60">
        <v>22.1</v>
      </c>
      <c r="G72" s="60">
        <v>21.3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-153.4</v>
      </c>
      <c r="D73" s="60">
        <v>-157.1</v>
      </c>
      <c r="E73" s="98" t="s">
        <v>122</v>
      </c>
      <c r="F73" s="60">
        <v>44.6</v>
      </c>
      <c r="G73" s="60">
        <v>39.4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</v>
      </c>
      <c r="D74" s="60">
        <v>-204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-121.3</v>
      </c>
      <c r="D75" s="60">
        <v>-127.5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28.3</v>
      </c>
      <c r="D76" s="60">
        <v>31.8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26.5</v>
      </c>
      <c r="D77" s="60">
        <v>29.5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</v>
      </c>
      <c r="D78" s="60">
        <v>24.9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23.3</v>
      </c>
      <c r="D79" s="60">
        <v>23.4</v>
      </c>
      <c r="E79" s="96" t="s">
        <v>152</v>
      </c>
      <c r="F79" s="60">
        <v>19.8</v>
      </c>
      <c r="G79" s="60">
        <v>14.1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6.28E-6</v>
      </c>
      <c r="D80" s="115">
        <v>6.4099999999999996E-6</v>
      </c>
      <c r="E80" s="98" t="s">
        <v>157</v>
      </c>
      <c r="F80" s="60">
        <v>50.8</v>
      </c>
      <c r="G80" s="60">
        <v>64.8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192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2025-05-13T18:37:44Z</dcterms:modified>
</cp:coreProperties>
</file>