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449D5A3C-FCE2-4B32-A35C-7F46ABA7C492}" xr6:coauthVersionLast="47" xr6:coauthVersionMax="47" xr10:uidLastSave="{00000000-0000-0000-0000-000000000000}"/>
  <bookViews>
    <workbookView xWindow="25380" yWindow="1452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<sst xmlns="http://schemas.openxmlformats.org/spreadsheetml/2006/main" count="212" uniqueCount="199">
  <si>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</si>
  <si>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</si>
  <si>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</si>
  <si>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</si>
  <si>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</si>
  <si>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</si>
  <si>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</si>
  <si>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</si>
  <si>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</si>
  <si>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</si>
  <si>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</si>
  <si>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</si>
  <si>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</si>
  <si>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</si>
  <si>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</si>
  <si>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</si>
  <si>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</si>
  <si>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</si>
  <si>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</si>
  <si>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</si>
  <si>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</si>
  <si>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</si>
  <si>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</si>
  <si>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</si>
  <si>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</si>
  <si>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</si>
  <si>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</si>
  <si>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</si>
  <si>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</si>
  <si>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</si>
  <si>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</si>
  <si>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</si>
  <si>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</si>
  <si>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</si>
  <si>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</si>
  <si>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</si>
  <si>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</si>
  <si>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</si>
  <si>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</si>
  <si>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</si>
  <si>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</si>
  <si>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</si>
  <si>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</si>
  <si>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</si>
  <si>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</si>
  <si>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</si>
  <si>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</si>
  <si>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</si>
  <si>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</si>
  <si>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</si>
  <si>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</si>
  <si>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</si>
  <si>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</si>
  <si>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</si>
  <si>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</si>
  <si>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</si>
  <si>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</si>
  <si>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</si>
  <si>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</si>
  <si>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</si>
  <si>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</si>
  <si>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</si>
  <si>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</si>
  <si>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</si>
  <si>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</si>
  <si>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</si>
  <si>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</si>
  <si>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</si>
  <si>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</si>
  <si>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</si>
  <si>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</si>
  <si>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</si>
  <si>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</si>
  <si>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</si>
  <si>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</si>
  <si>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</si>
  <si>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</si>
  <si>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</si>
  <si>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</si>
  <si>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</si>
  <si>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</si>
  <si>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</si>
  <si>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</si>
  <si>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</si>
  <si>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</si>
  <si>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</si>
  <si>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</si>
  <si>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</si>
  <si>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</si>
  <si>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</si>
  <si>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</si>
  <si>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</si>
  <si>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</si>
  <si>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</si>
  <si>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</si>
  <si>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</si>
  <si>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</si>
  <si>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</si>
  <si>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</si>
  <si>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</si>
  <si>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</si>
  <si>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</si>
  <si>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</si>
  <si>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</si>
  <si>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</si>
  <si>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</si>
  <si>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</si>
  <si>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</si>
  <si>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</si>
  <si>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</si>
  <si>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</si>
  <si>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</si>
  <si>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</si>
  <si>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</si>
  <si>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</si>
  <si>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</si>
  <si>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</si>
  <si>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</si>
  <si>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</si>
  <si>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</si>
  <si>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</si>
  <si>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</si>
  <si>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</si>
  <si>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</si>
  <si>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</si>
  <si>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</si>
  <si>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</si>
  <si>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</si>
  <si>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</si>
  <si>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</si>
  <si>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</si>
  <si>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</si>
  <si>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</si>
  <si>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</si>
  <si>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</si>
  <si>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</si>
  <si>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</si>
  <si>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</si>
  <si>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</si>
  <si>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</si>
  <si>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</si>
  <si>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</si>
  <si>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</si>
  <si>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</si>
  <si>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</si>
  <si>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</si>
  <si>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</si>
  <si>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</si>
  <si>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</si>
  <si>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</si>
  <si>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</si>
  <si>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</si>
  <si>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</si>
  <si>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</si>
  <si>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</si>
  <si>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</si>
  <si>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</si>
  <si>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</si>
  <si>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</si>
  <si>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</si>
  <si>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</si>
  <si>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</si>
  <si>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</si>
  <si>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</si>
  <si>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</si>
  <si>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</si>
  <si>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</si>
  <si>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</si>
  <si>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</si>
  <si>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</si>
  <si>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</si>
  <si>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</si>
  <si>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</si>
  <si>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</si>
  <si>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</si>
  <si>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</si>
  <si>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</si>
  <si>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</si>
  <si>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</si>
  <si>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</si>
  <si>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</si>
  <si>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</si>
  <si>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김예은</t>
    <phoneticPr fontId="3" type="noConversion"/>
  </si>
  <si>
    <t>BLG</t>
    <phoneticPr fontId="3" type="noConversion"/>
  </si>
  <si>
    <t>-</t>
    <phoneticPr fontId="3" type="noConversion"/>
  </si>
  <si>
    <t>KSP</t>
    <phoneticPr fontId="3" type="noConversion"/>
  </si>
  <si>
    <t>SE</t>
    <phoneticPr fontId="3" type="noConversion"/>
  </si>
  <si>
    <t>NE</t>
    <phoneticPr fontId="3" type="noConversion"/>
  </si>
  <si>
    <t>[7:40] 짙은 구름으로 인한 관측 대기/ [9:15] 관측 재개</t>
    <phoneticPr fontId="3" type="noConversion"/>
  </si>
  <si>
    <t>L_015448-015483</t>
    <phoneticPr fontId="3" type="noConversion"/>
  </si>
  <si>
    <t>C_015424-015483</t>
    <phoneticPr fontId="3" type="noConversion"/>
  </si>
  <si>
    <t>C_015571</t>
    <phoneticPr fontId="3" type="noConversion"/>
  </si>
  <si>
    <t>DS9(영상확인) 6회 꺼짐</t>
    <phoneticPr fontId="3" type="noConversion"/>
  </si>
  <si>
    <t>ENE</t>
    <phoneticPr fontId="3" type="noConversion"/>
  </si>
  <si>
    <t>I_015703</t>
    <phoneticPr fontId="3" type="noConversion"/>
  </si>
  <si>
    <t>I_015703  filter I 와 초점값 누락 됨</t>
    <phoneticPr fontId="3" type="noConversion"/>
  </si>
  <si>
    <t>15s/27k</t>
    <phoneticPr fontId="3" type="noConversion"/>
  </si>
  <si>
    <t>x</t>
    <phoneticPr fontId="3" type="noConversion"/>
  </si>
  <si>
    <t>IC S/K/Gui 2회 꺼짐/ 관측은 계속 진행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</si>
</sst>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45784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94.977168949771695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0.36458333333333331</v>
      </c>
      <c r="D9" s="8" t="s">
        <v>184</v>
      </c>
      <c r="E9" s="8">
        <v>13.8</v>
      </c>
      <c r="F9" s="8">
        <v>64.900000000000006</v>
      </c>
      <c r="G9" s="36" t="s">
        <v>187</v>
      </c>
      <c r="H9" s="8">
        <v>0.4</v>
      </c>
      <c r="I9" s="36">
        <v>73.599999999999994</v>
      </c>
      <c r="J9" s="9">
        <f>IF(L9, 1, 0) + IF(M9, 2, 0) + IF(N9, 4, 0) + IF(O9, 8, 0) + IF(P9, 16, 0)</f>
        <v>8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1.1000000000000001</v>
      </c>
      <c r="E10" s="8">
        <v>13.2</v>
      </c>
      <c r="F10" s="8">
        <v>66.3</v>
      </c>
      <c r="G10" s="36" t="s">
        <v>193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0.8041666666666667</v>
      </c>
      <c r="D11" s="15">
        <v>1.8</v>
      </c>
      <c r="E11" s="15">
        <v>9.6999999999999993</v>
      </c>
      <c r="F11" s="15">
        <v>72.400000000000006</v>
      </c>
      <c r="G11" s="36" t="s">
        <v>186</v>
      </c>
      <c r="H11" s="15">
        <v>5.7</v>
      </c>
      <c r="I11" s="16"/>
      <c r="J11" s="9">
        <f>IF(L11, 1, 0) + IF(M11, 2, 0) + IF(N11, 4, 0) + IF(O11, 8, 0) + IF(P11, 16, 0)</f>
        <v>2</v>
      </c>
      <c r="K11" s="12" t="b">
        <v>1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24.439583333333335</v>
      </c>
      <c r="D12" s="19">
        <f>AVERAGE(D9:D11)</f>
        <v>1.4500000000000002</v>
      </c>
      <c r="E12" s="19">
        <f>AVERAGE(E9:E11)</f>
        <v>12.233333333333334</v>
      </c>
      <c r="F12" s="20">
        <f>AVERAGE(F9:F11)</f>
        <v>67.86666666666666</v>
      </c>
      <c r="G12" s="21"/>
      <c r="H12" s="22">
        <f>AVERAGE(H9:H11)</f>
        <v>2.4666666666666668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185</v>
      </c>
      <c r="F16" s="27" t="s">
        <v>183</v>
      </c>
      <c r="G16" s="113" t="s">
        <v>181</v>
      </c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0.32361111111111113</v>
      </c>
      <c r="D17" s="28">
        <v>0.32500000000000001</v>
      </c>
      <c r="E17" s="28">
        <v>0.39374999999999999</v>
      </c>
      <c r="F17" s="28">
        <v>0.49583333333333335</v>
      </c>
      <c r="G17" s="28">
        <v>0.83472222222222225</v>
      </c>
      <c r="H17" s="28"/>
      <c r="I17" s="28"/>
      <c r="J17" s="28"/>
      <c r="K17" s="28"/>
      <c r="L17" s="28"/>
      <c r="M17" s="28"/>
      <c r="N17" s="28"/>
      <c r="O17" s="28"/>
      <c r="P17" s="28">
        <v>0.84930555555555554</v>
      </c>
    </row>
    <row r="18" spans="2:16" ht="14.1" customHeight="1" x14ac:dyDescent="0.35">
      <c r="B18" s="35" t="s">
        <v>42</v>
      </c>
      <c r="C18" s="27">
        <v>15413</v>
      </c>
      <c r="D18" s="27">
        <v>15414</v>
      </c>
      <c r="E18" s="27">
        <v>15424</v>
      </c>
      <c r="F18" s="27">
        <v>15489</v>
      </c>
      <c r="G18" s="27">
        <v>15705</v>
      </c>
      <c r="H18" s="27"/>
      <c r="I18" s="27"/>
      <c r="J18" s="27"/>
      <c r="K18" s="27"/>
      <c r="L18" s="27"/>
      <c r="M18" s="27"/>
      <c r="N18" s="27"/>
      <c r="O18" s="27"/>
      <c r="P18" s="114">
        <v>15717</v>
      </c>
    </row>
    <row r="19" spans="2:16" ht="14.1" customHeight="1" thickBot="1" x14ac:dyDescent="0.4">
      <c r="B19" s="13" t="s">
        <v>43</v>
      </c>
      <c r="C19" s="29"/>
      <c r="D19" s="27">
        <v>15418</v>
      </c>
      <c r="E19" s="30">
        <v>15488</v>
      </c>
      <c r="F19" s="30">
        <v>15704</v>
      </c>
      <c r="G19" s="30">
        <v>15716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65</v>
      </c>
      <c r="F20" s="33">
        <f>IF(ISNUMBER(F18),F19-F18+1,"")</f>
        <v>216</v>
      </c>
      <c r="G20" s="33">
        <f>IF(ISNUMBER(G18),G19-G18+1,"")</f>
        <v>12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>
        <v>0.84027777777777779</v>
      </c>
      <c r="K24" s="102">
        <v>0.84027777777777779</v>
      </c>
      <c r="L24" s="36" t="s">
        <v>175</v>
      </c>
      <c r="M24" s="164" t="s">
        <v>196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 t="s">
        <v>197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0.30972222222222223</v>
      </c>
      <c r="D30" s="43">
        <v>0.12986111111111112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0.43958333333333333</v>
      </c>
    </row>
    <row r="31" spans="2:16" ht="14.1" customHeight="1" x14ac:dyDescent="0.35">
      <c r="B31" s="37" t="s">
        <v>169</v>
      </c>
      <c r="C31" s="47">
        <v>0.3263888888888889</v>
      </c>
      <c r="D31" s="7">
        <v>0.12986111111111112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0.45625000000000004</v>
      </c>
    </row>
    <row r="32" spans="2:16" ht="14.1" customHeight="1" x14ac:dyDescent="0.35">
      <c r="B32" s="37" t="s">
        <v>65</v>
      </c>
      <c r="C32" s="49"/>
      <c r="D32" s="50">
        <v>2.2916666666666665E-2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2.2916666666666665E-2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0.3263888888888889</v>
      </c>
      <c r="D34" s="106">
        <f t="shared" ref="D34:P34" si="1">D31-D32-D33</f>
        <v>0.10694444444444445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0.4333333333333334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190</v>
      </c>
      <c r="D36" s="155"/>
      <c r="E36" s="154" t="s">
        <v>189</v>
      </c>
      <c r="F36" s="155"/>
      <c r="G36" s="154" t="s">
        <v>191</v>
      </c>
      <c r="H36" s="155"/>
      <c r="I36" s="154" t="s">
        <v>194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1181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</v>
      </c>
      <c r="D72" s="60">
        <v>-163.69999999999999</v>
      </c>
      <c r="E72" s="96" t="s">
        <v>118</v>
      </c>
      <c r="F72" s="60">
        <v>23.2</v>
      </c>
      <c r="G72" s="60">
        <v>18.899999999999999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-156.30000000000001</v>
      </c>
      <c r="D73" s="60">
        <v>-159.1</v>
      </c>
      <c r="E73" s="98" t="s">
        <v>122</v>
      </c>
      <c r="F73" s="60">
        <v>36.299999999999997</v>
      </c>
      <c r="G73" s="60">
        <v>38.9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-204.1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-125.4</v>
      </c>
      <c r="D75" s="60">
        <v>-129.5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33.1</v>
      </c>
      <c r="D76" s="60">
        <v>28.4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</v>
      </c>
      <c r="D77" s="60">
        <v>26.6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26.5</v>
      </c>
      <c r="D78" s="60">
        <v>22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25.1</v>
      </c>
      <c r="D79" s="60">
        <v>20.6</v>
      </c>
      <c r="E79" s="96" t="s">
        <v>152</v>
      </c>
      <c r="F79" s="60">
        <v>15.7</v>
      </c>
      <c r="G79" s="60">
        <v>11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6.2400000000000004E-6</v>
      </c>
      <c r="D80" s="115">
        <v>6.0900000000000001E-6</v>
      </c>
      <c r="E80" s="98" t="s">
        <v>157</v>
      </c>
      <c r="F80" s="60">
        <v>63.7</v>
      </c>
      <c r="G80" s="60">
        <v>77.599999999999994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192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198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2025-05-07T20:30:56Z</dcterms:modified>
</cp:coreProperties>
</file>