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EF9CC55B-1651-4963-AF2F-E4BC8F59D90E}" xr6:coauthVersionLast="47" xr6:coauthVersionMax="47" xr10:uidLastSave="{00000000-0000-0000-0000-000000000000}"/>
  <bookViews>
    <workbookView xWindow="25224" yWindow="9732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<sst xmlns="http://schemas.openxmlformats.org/spreadsheetml/2006/main" count="210" uniqueCount="197">
  <si>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</si>
  <si>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</si>
  <si>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</si>
  <si>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</si>
  <si>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</si>
  <si>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</si>
  <si>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</si>
  <si>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</si>
  <si>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</si>
  <si>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</si>
  <si>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</si>
  <si>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</si>
  <si>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</si>
  <si>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</si>
  <si>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</si>
  <si>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</si>
  <si>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</si>
  <si>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</si>
  <si>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</si>
  <si>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</si>
  <si>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</si>
  <si>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</si>
  <si>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</si>
  <si>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</si>
  <si>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</si>
  <si>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</si>
  <si>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</si>
  <si>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</si>
  <si>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</si>
  <si>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</si>
  <si>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</si>
  <si>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</si>
  <si>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</si>
  <si>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</si>
  <si>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</si>
  <si>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</si>
  <si>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</si>
  <si>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</si>
  <si>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</si>
  <si>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</si>
  <si>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</si>
  <si>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</si>
  <si>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</si>
  <si>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</si>
  <si>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</si>
  <si>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</si>
  <si>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</si>
  <si>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</si>
  <si>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</si>
  <si>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</si>
  <si>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</si>
  <si>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</si>
  <si>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</si>
  <si>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</si>
  <si>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</si>
  <si>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</si>
  <si>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</si>
  <si>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</si>
  <si>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</si>
  <si>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</si>
  <si>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</si>
  <si>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</si>
  <si>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</si>
  <si>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</si>
  <si>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</si>
  <si>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</si>
  <si>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</si>
  <si>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</si>
  <si>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</si>
  <si>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</si>
  <si>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</si>
  <si>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</si>
  <si>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</si>
  <si>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</si>
  <si>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</si>
  <si>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</si>
  <si>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</si>
  <si>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</si>
  <si>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</si>
  <si>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</si>
  <si>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</si>
  <si>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</si>
  <si>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</si>
  <si>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</si>
  <si>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</si>
  <si>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</si>
  <si>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</si>
  <si>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</si>
  <si>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</si>
  <si>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</si>
  <si>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</si>
  <si>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</si>
  <si>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</si>
  <si>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</si>
  <si>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</si>
  <si>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</si>
  <si>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</si>
  <si>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</si>
  <si>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</si>
  <si>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</si>
  <si>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</si>
  <si>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</si>
  <si>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</si>
  <si>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</si>
  <si>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</si>
  <si>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</si>
  <si>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</si>
  <si>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</si>
  <si>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</si>
  <si>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</si>
  <si>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</si>
  <si>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</si>
  <si>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</si>
  <si>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</si>
  <si>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</si>
  <si>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</si>
  <si>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</si>
  <si>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</si>
  <si>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</si>
  <si>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</si>
  <si>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</si>
  <si>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</si>
  <si>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</si>
  <si>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</si>
  <si>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</si>
  <si>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</si>
  <si>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</si>
  <si>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</si>
  <si>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</si>
  <si>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</si>
  <si>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</si>
  <si>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</si>
  <si>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</si>
  <si>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</si>
  <si>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</si>
  <si>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</si>
  <si>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</si>
  <si>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</si>
  <si>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</si>
  <si>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</si>
  <si>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</si>
  <si>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</si>
  <si>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</si>
  <si>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</si>
  <si>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</si>
  <si>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</si>
  <si>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</si>
  <si>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</si>
  <si>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</si>
  <si>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</si>
  <si>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</si>
  <si>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</si>
  <si>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</si>
  <si>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</si>
  <si>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</si>
  <si>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</si>
  <si>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</si>
  <si>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</si>
  <si>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</si>
  <si>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</si>
  <si>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</si>
  <si>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</si>
  <si>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</si>
  <si>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</si>
  <si>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</si>
  <si>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</si>
  <si>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</si>
  <si>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</si>
  <si>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</si>
  <si>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</si>
  <si>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</si>
  <si>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</si>
  <si>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</si>
  <si>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</si>
  <si>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</si>
  <si>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</si>
  <si>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</si>
  <si>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</si>
  <si>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</si>
  <si>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</si>
  <si>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돔셔터 소음으로 인한 방풍막 연결 해제</t>
    <phoneticPr fontId="3" type="noConversion"/>
  </si>
  <si>
    <t>ALL</t>
    <phoneticPr fontId="3" type="noConversion"/>
  </si>
  <si>
    <t>김예은</t>
    <phoneticPr fontId="3" type="noConversion"/>
  </si>
  <si>
    <t>구름의 영향으로 오후 플랫 건너 뜀</t>
    <phoneticPr fontId="3" type="noConversion"/>
  </si>
  <si>
    <t>TMT</t>
    <phoneticPr fontId="3" type="noConversion"/>
  </si>
  <si>
    <t>BLG</t>
    <phoneticPr fontId="3" type="noConversion"/>
  </si>
  <si>
    <t>DIR-KSP</t>
    <phoneticPr fontId="3" type="noConversion"/>
  </si>
  <si>
    <t>NE</t>
    <phoneticPr fontId="3" type="noConversion"/>
  </si>
  <si>
    <t>[7:40] 짙은 구름으로 인한 관측 대기/ [8:30] 관측 재개</t>
    <phoneticPr fontId="3" type="noConversion"/>
  </si>
  <si>
    <t>M_015127-015128:N</t>
    <phoneticPr fontId="3" type="noConversion"/>
  </si>
  <si>
    <t>C_015136-015182</t>
    <phoneticPr fontId="3" type="noConversion"/>
  </si>
  <si>
    <t>[11:20]짙은 구름으로 인해 미러커버만 닫고 관측 대기/[11:48] 관측 재개</t>
    <phoneticPr fontId="3" type="noConversion"/>
  </si>
  <si>
    <t>S</t>
    <phoneticPr fontId="3" type="noConversion"/>
  </si>
  <si>
    <t>SSE</t>
    <phoneticPr fontId="3" type="noConversion"/>
  </si>
  <si>
    <t>30s/27k 13s/27k</t>
    <phoneticPr fontId="3" type="noConversion"/>
  </si>
  <si>
    <t>35s/23k 30s/28k</t>
    <phoneticPr fontId="3" type="noConversion"/>
  </si>
  <si>
    <t>DS9(영상 확인) 4회 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</si>
</sst>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H77" sqref="H77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45783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95.331325301204828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0.36527777777777776</v>
      </c>
      <c r="D9" s="8">
        <v>1.5</v>
      </c>
      <c r="E9" s="8">
        <v>14.1</v>
      </c>
      <c r="F9" s="8">
        <v>56.7</v>
      </c>
      <c r="G9" s="36" t="s">
        <v>192</v>
      </c>
      <c r="H9" s="8">
        <v>0.5</v>
      </c>
      <c r="I9" s="36">
        <v>63.8</v>
      </c>
      <c r="J9" s="9">
        <f>IF(L9, 1, 0) + IF(M9, 2, 0) + IF(N9, 4, 0) + IF(O9, 8, 0) + IF(P9, 16, 0)</f>
        <v>8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1.1000000000000001</v>
      </c>
      <c r="E10" s="8">
        <v>13.4</v>
      </c>
      <c r="F10" s="8">
        <v>62.7</v>
      </c>
      <c r="G10" s="36" t="s">
        <v>193</v>
      </c>
      <c r="H10" s="8">
        <v>0.1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0.8041666666666667</v>
      </c>
      <c r="D11" s="15">
        <v>1</v>
      </c>
      <c r="E11" s="15">
        <v>12.6</v>
      </c>
      <c r="F11" s="15">
        <v>63.2</v>
      </c>
      <c r="G11" s="36" t="s">
        <v>187</v>
      </c>
      <c r="H11" s="15">
        <v>1.1000000000000001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24.43888888888889</v>
      </c>
      <c r="D12" s="19">
        <f>AVERAGE(D9:D11)</f>
        <v>1.2</v>
      </c>
      <c r="E12" s="19">
        <f>AVERAGE(E9:E11)</f>
        <v>13.366666666666667</v>
      </c>
      <c r="F12" s="20">
        <f>AVERAGE(F9:F11)</f>
        <v>60.866666666666674</v>
      </c>
      <c r="G12" s="21"/>
      <c r="H12" s="22">
        <f>AVERAGE(H9:H11)</f>
        <v>0.56666666666666676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181</v>
      </c>
      <c r="E16" s="27" t="s">
        <v>184</v>
      </c>
      <c r="F16" s="27" t="s">
        <v>186</v>
      </c>
      <c r="G16" s="113" t="s">
        <v>185</v>
      </c>
      <c r="H16" s="113" t="s">
        <v>181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0.32013888888888886</v>
      </c>
      <c r="D17" s="28">
        <v>0.3215277777777778</v>
      </c>
      <c r="E17" s="28">
        <v>0.3611111111111111</v>
      </c>
      <c r="F17" s="28">
        <v>0.36527777777777776</v>
      </c>
      <c r="G17" s="28">
        <v>0.49930555555555556</v>
      </c>
      <c r="H17" s="28">
        <v>0.83402777777777781</v>
      </c>
      <c r="I17" s="28"/>
      <c r="J17" s="28"/>
      <c r="K17" s="28"/>
      <c r="L17" s="28"/>
      <c r="M17" s="28"/>
      <c r="N17" s="28"/>
      <c r="O17" s="28"/>
      <c r="P17" s="28">
        <v>0.84930555555555554</v>
      </c>
    </row>
    <row r="18" spans="2:16" ht="14.1" customHeight="1" x14ac:dyDescent="0.35">
      <c r="B18" s="35" t="s">
        <v>42</v>
      </c>
      <c r="C18" s="27">
        <v>15109</v>
      </c>
      <c r="D18" s="27">
        <v>15110</v>
      </c>
      <c r="E18" s="27">
        <v>15119</v>
      </c>
      <c r="F18" s="27">
        <v>15121</v>
      </c>
      <c r="G18" s="27">
        <v>15186</v>
      </c>
      <c r="H18" s="27">
        <v>15400</v>
      </c>
      <c r="I18" s="27"/>
      <c r="J18" s="27"/>
      <c r="K18" s="27"/>
      <c r="L18" s="27"/>
      <c r="M18" s="27"/>
      <c r="N18" s="27"/>
      <c r="O18" s="27"/>
      <c r="P18" s="114">
        <v>15412</v>
      </c>
    </row>
    <row r="19" spans="2:16" ht="14.1" customHeight="1" thickBot="1" x14ac:dyDescent="0.4">
      <c r="B19" s="13" t="s">
        <v>43</v>
      </c>
      <c r="C19" s="29"/>
      <c r="D19" s="27">
        <v>15114</v>
      </c>
      <c r="E19" s="30">
        <v>15120</v>
      </c>
      <c r="F19" s="30">
        <v>15185</v>
      </c>
      <c r="G19" s="30">
        <v>15399</v>
      </c>
      <c r="H19" s="30">
        <v>15411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2</v>
      </c>
      <c r="F20" s="33">
        <f>IF(ISNUMBER(F18),F19-F18+1,"")</f>
        <v>65</v>
      </c>
      <c r="G20" s="33">
        <f>IF(ISNUMBER(G18),G19-G18+1,"")</f>
        <v>214</v>
      </c>
      <c r="H20" s="33">
        <f>IF(ISNUMBER(H18),H19-H18+1,"")</f>
        <v>12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>
        <v>0.83402777777777781</v>
      </c>
      <c r="K23" s="102">
        <v>0.8354166666666667</v>
      </c>
      <c r="L23" s="112" t="s">
        <v>164</v>
      </c>
      <c r="M23" s="164" t="s">
        <v>195</v>
      </c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>
        <v>0.83888888888888891</v>
      </c>
      <c r="K25" s="102">
        <v>0.84166666666666667</v>
      </c>
      <c r="L25" s="36" t="s">
        <v>49</v>
      </c>
      <c r="M25" s="164" t="s">
        <v>194</v>
      </c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0.30694444444444446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>
        <v>0.13194444444444445</v>
      </c>
      <c r="O30" s="45"/>
      <c r="P30" s="46">
        <f>SUM(C30:J30,L30:N30)</f>
        <v>0.43888888888888888</v>
      </c>
    </row>
    <row r="31" spans="2:16" ht="14.1" customHeight="1" x14ac:dyDescent="0.35">
      <c r="B31" s="37" t="s">
        <v>169</v>
      </c>
      <c r="C31" s="47">
        <v>0.32430555555555557</v>
      </c>
      <c r="D31" s="7">
        <v>0.13402777777777777</v>
      </c>
      <c r="E31" s="7"/>
      <c r="F31" s="7"/>
      <c r="G31" s="7"/>
      <c r="H31" s="7"/>
      <c r="I31" s="7"/>
      <c r="J31" s="7"/>
      <c r="K31" s="7">
        <v>2.7777777777777779E-3</v>
      </c>
      <c r="L31" s="7"/>
      <c r="M31" s="7"/>
      <c r="N31" s="7"/>
      <c r="O31" s="48"/>
      <c r="P31" s="46">
        <f>SUM(C31:N31)</f>
        <v>0.46111111111111114</v>
      </c>
    </row>
    <row r="32" spans="2:16" ht="14.1" customHeight="1" x14ac:dyDescent="0.35">
      <c r="B32" s="37" t="s">
        <v>65</v>
      </c>
      <c r="C32" s="49"/>
      <c r="D32" s="50">
        <v>2.1527777777777778E-2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2.1527777777777778E-2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0.32430555555555557</v>
      </c>
      <c r="D34" s="106">
        <f t="shared" ref="D34:P34" si="1">D31-D32-D33</f>
        <v>0.11249999999999999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2.7777777777777779E-3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0.43958333333333338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189</v>
      </c>
      <c r="D36" s="155"/>
      <c r="E36" s="154" t="s">
        <v>190</v>
      </c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183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188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191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986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</v>
      </c>
      <c r="D72" s="60">
        <v>-162.5</v>
      </c>
      <c r="E72" s="96" t="s">
        <v>118</v>
      </c>
      <c r="F72" s="60">
        <v>23.2</v>
      </c>
      <c r="G72" s="60">
        <v>20.5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-156.30000000000001</v>
      </c>
      <c r="D73" s="60">
        <v>-158.19999999999999</v>
      </c>
      <c r="E73" s="98" t="s">
        <v>122</v>
      </c>
      <c r="F73" s="60">
        <v>36.5</v>
      </c>
      <c r="G73" s="60">
        <v>37.700000000000003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-203.9</v>
      </c>
      <c r="D74" s="60">
        <v>-204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-125.4</v>
      </c>
      <c r="D75" s="60">
        <v>-128.5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33.1</v>
      </c>
      <c r="D76" s="60">
        <v>30.6</v>
      </c>
      <c r="E76" s="98" t="s">
        <v>137</v>
      </c>
      <c r="F76" s="116">
        <v>45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31.1</v>
      </c>
      <c r="D77" s="60">
        <v>28.5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26.5</v>
      </c>
      <c r="D78" s="60">
        <v>23.9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25.1</v>
      </c>
      <c r="D79" s="60">
        <v>22.4</v>
      </c>
      <c r="E79" s="96" t="s">
        <v>152</v>
      </c>
      <c r="F79" s="60">
        <v>15.9</v>
      </c>
      <c r="G79" s="60">
        <v>13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6.1E-6</v>
      </c>
      <c r="D80" s="115">
        <v>5.9900000000000002E-6</v>
      </c>
      <c r="E80" s="98" t="s">
        <v>157</v>
      </c>
      <c r="F80" s="60">
        <v>59.4</v>
      </c>
      <c r="G80" s="60">
        <v>77.8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180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196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2025-05-06T20:34:17Z</dcterms:modified>
</cp:coreProperties>
</file>