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5\"/>
    </mc:Choice>
  </mc:AlternateContent>
  <xr:revisionPtr revIDLastSave="0" documentId="13_ncr:1_{C78C73BA-F4AD-46DC-896E-EE0AFC9F14ED}" xr6:coauthVersionLast="47" xr6:coauthVersionMax="47" xr10:uidLastSave="{00000000-0000-0000-0000-000000000000}"/>
  <bookViews>
    <workbookView xWindow="27168" yWindow="13560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<sst xmlns="http://schemas.openxmlformats.org/spreadsheetml/2006/main" count="214" uniqueCount="200">
  <si>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</si>
  <si>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</si>
  <si>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</si>
  <si>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</si>
  <si>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</si>
  <si>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</si>
  <si>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</si>
  <si>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</si>
  <si>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</si>
  <si>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</si>
  <si>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</si>
  <si>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</si>
  <si>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</si>
  <si>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</si>
  <si>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</si>
  <si>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</si>
  <si>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</si>
  <si>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</si>
  <si>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</si>
  <si>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</si>
  <si>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</si>
  <si>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</si>
  <si>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</si>
  <si>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</si>
  <si>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</si>
  <si>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</si>
  <si>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</si>
  <si>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</si>
  <si>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</si>
  <si>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</si>
  <si>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</si>
  <si>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</si>
  <si>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</si>
  <si>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</si>
  <si>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</si>
  <si>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</si>
  <si>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</si>
  <si>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</si>
  <si>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</si>
  <si>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</si>
  <si>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</si>
  <si>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</si>
  <si>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</si>
  <si>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</si>
  <si>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</si>
  <si>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</si>
  <si>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</si>
  <si>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</si>
  <si>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</si>
  <si>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</si>
  <si>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</si>
  <si>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</si>
  <si>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</si>
  <si>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</si>
  <si>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</si>
  <si>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</si>
  <si>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</si>
  <si>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</si>
  <si>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</si>
  <si>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</si>
  <si>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</si>
  <si>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</si>
  <si>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</si>
  <si>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</si>
  <si>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</si>
  <si>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</si>
  <si>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</si>
  <si>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</si>
  <si>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</si>
  <si>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</si>
  <si>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</si>
  <si>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</si>
  <si>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</si>
  <si>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</si>
  <si>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</si>
  <si>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</si>
  <si>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</si>
  <si>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</si>
  <si>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</si>
  <si>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</si>
  <si>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</si>
  <si>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</si>
  <si>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</si>
  <si>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</si>
  <si>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</si>
  <si>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</si>
  <si>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</si>
  <si>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</si>
  <si>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</si>
  <si>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</si>
  <si>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</si>
  <si>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</si>
  <si>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</si>
  <si>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</si>
  <si>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</si>
  <si>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</si>
  <si>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</si>
  <si>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</si>
  <si>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</si>
  <si>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</si>
  <si>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</si>
  <si>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</si>
  <si>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</si>
  <si>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</si>
  <si>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</si>
  <si>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</si>
  <si>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</si>
  <si>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</si>
  <si>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</si>
  <si>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</si>
  <si>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</si>
  <si>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</si>
  <si>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</si>
  <si>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</si>
  <si>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</si>
  <si>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</si>
  <si>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</si>
  <si>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</si>
  <si>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</si>
  <si>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</si>
  <si>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</si>
  <si>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</si>
  <si>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</si>
  <si>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</si>
  <si>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</si>
  <si>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</si>
  <si>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</si>
  <si>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</si>
  <si>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</si>
  <si>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</si>
  <si>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</si>
  <si>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</si>
  <si>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</si>
  <si>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</si>
  <si>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</si>
  <si>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</si>
  <si>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</si>
  <si>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</si>
  <si>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</si>
  <si>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</si>
  <si>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</si>
  <si>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</si>
  <si>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</si>
  <si>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</si>
  <si>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</si>
  <si>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</si>
  <si>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</si>
  <si>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</si>
  <si>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</si>
  <si>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</si>
  <si>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</si>
  <si>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</si>
  <si>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</si>
  <si>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</si>
  <si>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</si>
  <si>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</si>
  <si>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</si>
  <si>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</si>
  <si>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</si>
  <si>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</si>
  <si>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</si>
  <si>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</si>
  <si>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</si>
  <si>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</si>
  <si>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</si>
  <si>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</si>
  <si>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</si>
  <si>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</si>
  <si>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</si>
  <si>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</si>
  <si>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</si>
  <si>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</si>
  <si>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</si>
  <si>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</si>
  <si>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</si>
  <si>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</si>
  <si>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</si>
  <si>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</si>
  <si>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</si>
  <si>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</si>
  <si>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</si>
  <si>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돔셔터 소음으로 인한 방풍막 연결 해제</t>
    <phoneticPr fontId="3" type="noConversion"/>
  </si>
  <si>
    <t>ALL</t>
    <phoneticPr fontId="3" type="noConversion"/>
  </si>
  <si>
    <t>M_013749-013750:M</t>
    <phoneticPr fontId="3" type="noConversion"/>
  </si>
  <si>
    <t>M_013852-013853:N</t>
    <phoneticPr fontId="3" type="noConversion"/>
  </si>
  <si>
    <t>T_013853</t>
    <phoneticPr fontId="3" type="noConversion"/>
  </si>
  <si>
    <t>TMT</t>
    <phoneticPr fontId="3" type="noConversion"/>
  </si>
  <si>
    <t>KSP</t>
    <phoneticPr fontId="3" type="noConversion"/>
  </si>
  <si>
    <t>BLG</t>
    <phoneticPr fontId="3" type="noConversion"/>
  </si>
  <si>
    <t>M_013782:K</t>
    <phoneticPr fontId="3" type="noConversion"/>
  </si>
  <si>
    <t>M_013783</t>
    <phoneticPr fontId="3" type="noConversion"/>
  </si>
  <si>
    <t>E_013835-013836</t>
    <phoneticPr fontId="3" type="noConversion"/>
  </si>
  <si>
    <t>E_013835-013836 K칩 중앙에 알수없는 빛 무늬 있음 / 4월 25일 관측했던 것과 비슷하고 관측 대상도 ZN4753-2로 동일하여 같은 천체로 보여짐</t>
    <phoneticPr fontId="3" type="noConversion"/>
  </si>
  <si>
    <t>T_013853 알수없는 이유로 세로로 빛 이어져 나타남 / TCS가 끊기거나 RA limit 현상 없었음 / 바람만 강하게 붐</t>
    <phoneticPr fontId="3" type="noConversion"/>
  </si>
  <si>
    <t>SE</t>
    <phoneticPr fontId="3" type="noConversion"/>
  </si>
  <si>
    <t>ESE</t>
    <phoneticPr fontId="3" type="noConversion"/>
  </si>
  <si>
    <t>-</t>
    <phoneticPr fontId="3" type="noConversion"/>
  </si>
  <si>
    <t>14s/24k 19s/23k</t>
    <phoneticPr fontId="3" type="noConversion"/>
  </si>
  <si>
    <t>11s/26k 15s/27k 19s/24k 25s/24k</t>
    <phoneticPr fontId="3" type="noConversion"/>
  </si>
  <si>
    <t>[16:00] 높은 습도(vaisala 83% / 2.3m 95% / Topring 86%) 관측 대기 / [19:30] 관측 종료 /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</si>
</sst>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" zoomScale="145" zoomScaleNormal="145" workbookViewId="0">
      <selection activeCell="B46" sqref="B46:P4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45778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69.242424242424235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0.36736111111111114</v>
      </c>
      <c r="D9" s="8">
        <v>2.2000000000000002</v>
      </c>
      <c r="E9" s="8">
        <v>9</v>
      </c>
      <c r="F9" s="8">
        <v>60.7</v>
      </c>
      <c r="G9" s="36" t="s">
        <v>194</v>
      </c>
      <c r="H9" s="8">
        <v>6.1</v>
      </c>
      <c r="I9" s="36">
        <v>14.7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2.1</v>
      </c>
      <c r="E10" s="8">
        <v>6</v>
      </c>
      <c r="F10" s="8">
        <v>79.8</v>
      </c>
      <c r="G10" s="36" t="s">
        <v>195</v>
      </c>
      <c r="H10" s="8">
        <v>5.2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0.80208333333333337</v>
      </c>
      <c r="D11" s="15" t="s">
        <v>196</v>
      </c>
      <c r="E11" s="15">
        <v>6.5</v>
      </c>
      <c r="F11" s="15">
        <v>80.3</v>
      </c>
      <c r="G11" s="36" t="s">
        <v>195</v>
      </c>
      <c r="H11" s="15">
        <v>7.4</v>
      </c>
      <c r="I11" s="16"/>
      <c r="J11" s="9">
        <f>IF(L11, 1, 0) + IF(M11, 2, 0) + IF(N11, 4, 0) + IF(O11, 8, 0) + IF(P11, 16, 0)</f>
        <v>6</v>
      </c>
      <c r="K11" s="12" t="b">
        <v>1</v>
      </c>
      <c r="L11" s="12" t="b">
        <v>0</v>
      </c>
      <c r="M11" s="12" t="b">
        <v>1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24.43472222222222</v>
      </c>
      <c r="D12" s="19">
        <f>AVERAGE(D9:D11)</f>
        <v>2.1500000000000004</v>
      </c>
      <c r="E12" s="19">
        <f>AVERAGE(E9:E11)</f>
        <v>7.166666666666667</v>
      </c>
      <c r="F12" s="20">
        <f>AVERAGE(F9:F11)</f>
        <v>73.600000000000009</v>
      </c>
      <c r="G12" s="21"/>
      <c r="H12" s="22">
        <f>AVERAGE(H9:H11)</f>
        <v>6.2333333333333343</v>
      </c>
      <c r="I12" s="23"/>
      <c r="J12" s="24">
        <f>AVERAGE(J9:J11)</f>
        <v>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182</v>
      </c>
      <c r="E16" s="27" t="s">
        <v>186</v>
      </c>
      <c r="F16" s="27" t="s">
        <v>187</v>
      </c>
      <c r="G16" s="113" t="s">
        <v>188</v>
      </c>
      <c r="H16" s="113" t="s">
        <v>182</v>
      </c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0.31180555555555556</v>
      </c>
      <c r="D17" s="28">
        <v>0.3125</v>
      </c>
      <c r="E17" s="28">
        <v>0.34722222222222221</v>
      </c>
      <c r="F17" s="28">
        <v>0.37152777777777779</v>
      </c>
      <c r="G17" s="28">
        <v>0.51666666666666672</v>
      </c>
      <c r="H17" s="28">
        <v>0.81527777777777777</v>
      </c>
      <c r="I17" s="28"/>
      <c r="J17" s="28"/>
      <c r="K17" s="28"/>
      <c r="L17" s="28"/>
      <c r="M17" s="28"/>
      <c r="N17" s="28"/>
      <c r="O17" s="28"/>
      <c r="P17" s="28">
        <v>0.81874999999999998</v>
      </c>
    </row>
    <row r="18" spans="2:16" ht="14.1" customHeight="1" x14ac:dyDescent="0.35">
      <c r="B18" s="35" t="s">
        <v>42</v>
      </c>
      <c r="C18" s="27">
        <v>13722</v>
      </c>
      <c r="D18" s="27">
        <v>13723</v>
      </c>
      <c r="E18" s="27">
        <v>13742</v>
      </c>
      <c r="F18" s="27">
        <v>13756</v>
      </c>
      <c r="G18" s="27">
        <v>13846</v>
      </c>
      <c r="H18" s="27">
        <v>13936</v>
      </c>
      <c r="I18" s="27"/>
      <c r="J18" s="27"/>
      <c r="K18" s="27"/>
      <c r="L18" s="27"/>
      <c r="M18" s="27"/>
      <c r="N18" s="27"/>
      <c r="O18" s="27"/>
      <c r="P18" s="114">
        <v>13941</v>
      </c>
    </row>
    <row r="19" spans="2:16" ht="14.1" customHeight="1" thickBot="1" x14ac:dyDescent="0.4">
      <c r="B19" s="13" t="s">
        <v>43</v>
      </c>
      <c r="C19" s="29"/>
      <c r="D19" s="27">
        <v>13733</v>
      </c>
      <c r="E19" s="30">
        <v>13755</v>
      </c>
      <c r="F19" s="30">
        <v>13845</v>
      </c>
      <c r="G19" s="30">
        <v>13935</v>
      </c>
      <c r="H19" s="30">
        <v>13940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11</v>
      </c>
      <c r="E20" s="33">
        <f>IF(ISNUMBER(E18),E19-E18+1,"")</f>
        <v>14</v>
      </c>
      <c r="F20" s="33">
        <f>IF(ISNUMBER(F18),F19-F18+1,"")</f>
        <v>90</v>
      </c>
      <c r="G20" s="33">
        <f>IF(ISNUMBER(G18),G19-G18+1,"")</f>
        <v>90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>
        <v>0.32847222222222222</v>
      </c>
      <c r="D23" s="112">
        <v>0.3298611111111111</v>
      </c>
      <c r="E23" s="36" t="s">
        <v>48</v>
      </c>
      <c r="F23" s="153" t="s">
        <v>197</v>
      </c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>
        <v>0.33124999999999999</v>
      </c>
      <c r="D25" s="112">
        <v>0.33402777777777776</v>
      </c>
      <c r="E25" s="109" t="s">
        <v>170</v>
      </c>
      <c r="F25" s="153" t="s">
        <v>198</v>
      </c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0.29097222222222224</v>
      </c>
      <c r="D30" s="43">
        <v>0.14374999999999999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0.43472222222222223</v>
      </c>
    </row>
    <row r="31" spans="2:16" ht="14.1" customHeight="1" x14ac:dyDescent="0.35">
      <c r="B31" s="37" t="s">
        <v>169</v>
      </c>
      <c r="C31" s="47">
        <v>0.29097222222222224</v>
      </c>
      <c r="D31" s="7">
        <v>0.1451388888888889</v>
      </c>
      <c r="E31" s="7"/>
      <c r="F31" s="7"/>
      <c r="G31" s="7"/>
      <c r="H31" s="7"/>
      <c r="I31" s="7"/>
      <c r="J31" s="7"/>
      <c r="K31" s="7">
        <v>2.2222222222222223E-2</v>
      </c>
      <c r="L31" s="7"/>
      <c r="M31" s="7"/>
      <c r="N31" s="7"/>
      <c r="O31" s="48"/>
      <c r="P31" s="46">
        <f>SUM(C31:N31)</f>
        <v>0.45833333333333331</v>
      </c>
    </row>
    <row r="32" spans="2:16" ht="14.1" customHeight="1" x14ac:dyDescent="0.35">
      <c r="B32" s="37" t="s">
        <v>65</v>
      </c>
      <c r="C32" s="49">
        <v>0.14097222222222222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0.14097222222222222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0.15000000000000002</v>
      </c>
      <c r="D34" s="106">
        <f t="shared" ref="D34:P34" si="1">D31-D32-D33</f>
        <v>0.1451388888888889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2.2222222222222223E-2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0.31736111111111109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 t="s">
        <v>183</v>
      </c>
      <c r="D36" s="144"/>
      <c r="E36" s="143" t="s">
        <v>189</v>
      </c>
      <c r="F36" s="144"/>
      <c r="G36" s="143" t="s">
        <v>190</v>
      </c>
      <c r="H36" s="144"/>
      <c r="I36" s="143" t="s">
        <v>191</v>
      </c>
      <c r="J36" s="144"/>
      <c r="K36" s="143" t="s">
        <v>184</v>
      </c>
      <c r="L36" s="144"/>
      <c r="M36" s="143" t="s">
        <v>185</v>
      </c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192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193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199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517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-161.84</v>
      </c>
      <c r="D72" s="60">
        <v>-163.91399999999999</v>
      </c>
      <c r="E72" s="96" t="s">
        <v>118</v>
      </c>
      <c r="F72" s="60">
        <v>20.47</v>
      </c>
      <c r="G72" s="60">
        <v>18.11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-157.226</v>
      </c>
      <c r="D73" s="60">
        <v>-159.63300000000001</v>
      </c>
      <c r="E73" s="98" t="s">
        <v>122</v>
      </c>
      <c r="F73" s="60">
        <v>36.840000000000003</v>
      </c>
      <c r="G73" s="60">
        <v>43.76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-203.96199999999999</v>
      </c>
      <c r="D74" s="60">
        <v>-204.239</v>
      </c>
      <c r="E74" s="98" t="s">
        <v>127</v>
      </c>
      <c r="F74" s="116">
        <v>20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126.196</v>
      </c>
      <c r="D75" s="60">
        <v>-131.86099999999999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30.844000000000001</v>
      </c>
      <c r="D76" s="60">
        <v>28.308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28.606999999999999</v>
      </c>
      <c r="D77" s="60">
        <v>26.286999999999999</v>
      </c>
      <c r="E77" s="98" t="s">
        <v>142</v>
      </c>
      <c r="F77" s="116">
        <v>250</v>
      </c>
      <c r="G77" s="116">
        <v>245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24.012</v>
      </c>
      <c r="D78" s="60">
        <v>21.672999999999998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22.503</v>
      </c>
      <c r="D79" s="60">
        <v>20.193000000000001</v>
      </c>
      <c r="E79" s="96" t="s">
        <v>152</v>
      </c>
      <c r="F79" s="60">
        <v>15.1</v>
      </c>
      <c r="G79" s="60">
        <v>8.5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5.5999999999999997E-6</v>
      </c>
      <c r="D80" s="115">
        <v>5.5400000000000003E-6</v>
      </c>
      <c r="E80" s="98" t="s">
        <v>157</v>
      </c>
      <c r="F80" s="60">
        <v>54.3</v>
      </c>
      <c r="G80" s="60">
        <v>77.7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181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2025-05-01T20:07:08Z</dcterms:modified>
</cp:coreProperties>
</file>