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5592DF6A-17D5-4A4C-865F-26DE30829C07}" xr6:coauthVersionLast="47" xr6:coauthVersionMax="47" xr10:uidLastSave="{00000000-0000-0000-0000-000000000000}"/>
  <bookViews>
    <workbookView xWindow="27180" yWindow="1513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<sst xmlns="http://schemas.openxmlformats.org/spreadsheetml/2006/main" count="216" uniqueCount="203">
  <si>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</si>
  <si>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</si>
  <si>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</si>
  <si>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</si>
  <si>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</si>
  <si>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</si>
  <si>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</si>
  <si>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</si>
  <si>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</si>
  <si>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</si>
  <si>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</si>
  <si>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</si>
  <si>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</si>
  <si>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</si>
  <si>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</si>
  <si>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</si>
  <si>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</si>
  <si>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</si>
  <si>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</si>
  <si>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</si>
  <si>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</si>
  <si>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</si>
  <si>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</si>
  <si>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</si>
  <si>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</si>
  <si>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</si>
  <si>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</si>
  <si>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</si>
  <si>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</si>
  <si>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</si>
  <si>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</si>
  <si>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</si>
  <si>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</si>
  <si>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</si>
  <si>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</si>
  <si>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</si>
  <si>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</si>
  <si>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</si>
  <si>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</si>
  <si>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</si>
  <si>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</si>
  <si>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</si>
  <si>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</si>
  <si>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</si>
  <si>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</si>
  <si>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</si>
  <si>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</si>
  <si>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</si>
  <si>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</si>
  <si>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</si>
  <si>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</si>
  <si>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</si>
  <si>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</si>
  <si>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</si>
  <si>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</si>
  <si>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</si>
  <si>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</si>
  <si>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</si>
  <si>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</si>
  <si>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</si>
  <si>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</si>
  <si>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</si>
  <si>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</si>
  <si>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</si>
  <si>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</si>
  <si>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</si>
  <si>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</si>
  <si>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</si>
  <si>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</si>
  <si>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</si>
  <si>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</si>
  <si>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</si>
  <si>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</si>
  <si>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</si>
  <si>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</si>
  <si>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</si>
  <si>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</si>
  <si>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</si>
  <si>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</si>
  <si>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</si>
  <si>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</si>
  <si>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</si>
  <si>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</si>
  <si>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</si>
  <si>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</si>
  <si>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</si>
  <si>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</si>
  <si>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</si>
  <si>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</si>
  <si>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</si>
  <si>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</si>
  <si>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</si>
  <si>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</si>
  <si>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</si>
  <si>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</si>
  <si>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</si>
  <si>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</si>
  <si>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</si>
  <si>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</si>
  <si>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</si>
  <si>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</si>
  <si>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</si>
  <si>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</si>
  <si>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</si>
  <si>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</si>
  <si>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</si>
  <si>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</si>
  <si>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</si>
  <si>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</si>
  <si>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</si>
  <si>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</si>
  <si>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</si>
  <si>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</si>
  <si>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</si>
  <si>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</si>
  <si>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</si>
  <si>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</si>
  <si>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</si>
  <si>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</si>
  <si>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</si>
  <si>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</si>
  <si>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</si>
  <si>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</si>
  <si>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</si>
  <si>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</si>
  <si>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</si>
  <si>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</si>
  <si>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</si>
  <si>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</si>
  <si>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</si>
  <si>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</si>
  <si>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</si>
  <si>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</si>
  <si>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</si>
  <si>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</si>
  <si>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</si>
  <si>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</si>
  <si>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</si>
  <si>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</si>
  <si>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</si>
  <si>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</si>
  <si>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</si>
  <si>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</si>
  <si>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</si>
  <si>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</si>
  <si>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</si>
  <si>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</si>
  <si>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</si>
  <si>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</si>
  <si>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</si>
  <si>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</si>
  <si>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</si>
  <si>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</si>
  <si>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</si>
  <si>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</si>
  <si>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</si>
  <si>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</si>
  <si>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</si>
  <si>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</si>
  <si>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</si>
  <si>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</si>
  <si>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</si>
  <si>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</si>
  <si>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</si>
  <si>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</si>
  <si>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</si>
  <si>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</si>
  <si>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</si>
  <si>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</si>
  <si>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</si>
  <si>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</si>
  <si>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</si>
  <si>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</si>
  <si>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</si>
  <si>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</si>
  <si>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</si>
  <si>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</si>
  <si>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</si>
  <si>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</si>
  <si>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</si>
  <si>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</si>
  <si>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</si>
  <si>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</si>
  <si>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</si>
  <si>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</si>
  <si>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E_012196-012212</t>
    <phoneticPr fontId="3" type="noConversion"/>
  </si>
  <si>
    <t>[09:45] 짙은 구름으로 인한 관측 중지 / [11:15] 관측재개</t>
    <phoneticPr fontId="3" type="noConversion"/>
  </si>
  <si>
    <t>C_012247-012253</t>
    <phoneticPr fontId="3" type="noConversion"/>
  </si>
  <si>
    <t>[13:25] 짙은 구름으로 인한 관측 중지 / [14:05] 관측 재개</t>
    <phoneticPr fontId="3" type="noConversion"/>
  </si>
  <si>
    <t>DEEPS</t>
    <phoneticPr fontId="3" type="noConversion"/>
  </si>
  <si>
    <t>[14:20] 습도(vaisala 81%/ topring 85%)는 높으나 외벽에 물기가 없어 관측 진행함</t>
    <phoneticPr fontId="3" type="noConversion"/>
  </si>
  <si>
    <t>C_012267-012277</t>
    <phoneticPr fontId="3" type="noConversion"/>
  </si>
  <si>
    <t>NW</t>
    <phoneticPr fontId="3" type="noConversion"/>
  </si>
  <si>
    <t>S</t>
    <phoneticPr fontId="3" type="noConversion"/>
  </si>
  <si>
    <t>SE</t>
    <phoneticPr fontId="3" type="noConversion"/>
  </si>
  <si>
    <t>E_012196-012212 렌즈에 결로 현상으로 인해 중심부분에 뿌옇게 나타남</t>
    <phoneticPr fontId="3" type="noConversion"/>
  </si>
  <si>
    <t>DS9(영상확인) 7회 꺼짐</t>
    <phoneticPr fontId="3" type="noConversion"/>
  </si>
  <si>
    <t>-</t>
    <phoneticPr fontId="3" type="noConversion"/>
  </si>
  <si>
    <t>광학계 L2 부분에 결로 현상 발생 / 질소가스 호스 삽입하여 결로현상 제거 후 호스 제거 / 관측 재개함</t>
    <phoneticPr fontId="3" type="noConversion"/>
  </si>
  <si>
    <t>12s/24k 16s/22k</t>
    <phoneticPr fontId="3" type="noConversion"/>
  </si>
  <si>
    <t>14s/21k 19s/21k 25s/20k</t>
    <phoneticPr fontId="3" type="noConversion"/>
  </si>
  <si>
    <t>[08:30] 렌즈에 결로현상으로 인한 관측 중지 / [09:45] 결로현상 제거 완료</t>
    <phoneticPr fontId="3" type="noConversion"/>
  </si>
  <si>
    <t>[15:00] 짙은 구름과 높은 습도(vaisala 83%/ topring86%)로 인한 관측 대기 / [19:15]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</si>
</sst>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3" zoomScale="145" zoomScaleNormal="145" workbookViewId="0">
      <selection activeCell="B91" sqref="B91:P9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45769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29.601226993865026</v>
      </c>
      <c r="M3" s="148"/>
      <c r="N3" s="62" t="s">
        <v>3</v>
      </c>
      <c r="O3" s="148">
        <f>(P31-P33)/P31*100</f>
        <v>93.251533742331276</v>
      </c>
      <c r="P3" s="148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0.37291666666666667</v>
      </c>
      <c r="D9" s="8">
        <v>1.4</v>
      </c>
      <c r="E9" s="8">
        <v>13.9</v>
      </c>
      <c r="F9" s="8">
        <v>65.599999999999994</v>
      </c>
      <c r="G9" s="36" t="s">
        <v>192</v>
      </c>
      <c r="H9" s="8">
        <v>0.7</v>
      </c>
      <c r="I9" s="36">
        <v>28.6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12.3</v>
      </c>
      <c r="F10" s="8">
        <v>79</v>
      </c>
      <c r="G10" s="36" t="s">
        <v>193</v>
      </c>
      <c r="H10" s="8">
        <v>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 t="s">
        <v>197</v>
      </c>
      <c r="E11" s="15">
        <v>10.4</v>
      </c>
      <c r="F11" s="15">
        <v>88.5</v>
      </c>
      <c r="G11" s="36" t="s">
        <v>194</v>
      </c>
      <c r="H11" s="15">
        <v>3.4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24.425694444444446</v>
      </c>
      <c r="D12" s="19">
        <f>AVERAGE(D9:D11)</f>
        <v>1.5</v>
      </c>
      <c r="E12" s="19">
        <f>AVERAGE(E9:E11)</f>
        <v>12.200000000000001</v>
      </c>
      <c r="F12" s="20">
        <f>AVERAGE(F9:F11)</f>
        <v>77.7</v>
      </c>
      <c r="G12" s="21"/>
      <c r="H12" s="22">
        <f>AVERAGE(H9:H11)</f>
        <v>2.6999999999999997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189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0.35</v>
      </c>
      <c r="F17" s="28">
        <v>0.46944444444444444</v>
      </c>
      <c r="G17" s="28">
        <v>0.5395833333333333</v>
      </c>
      <c r="H17" s="28">
        <v>0.80138888888888893</v>
      </c>
      <c r="I17" s="28"/>
      <c r="J17" s="28"/>
      <c r="K17" s="28"/>
      <c r="L17" s="28"/>
      <c r="M17" s="28"/>
      <c r="N17" s="28"/>
      <c r="O17" s="28"/>
      <c r="P17" s="28">
        <v>0.80486111111111114</v>
      </c>
    </row>
    <row r="18" spans="2:16" ht="14.1" customHeight="1" x14ac:dyDescent="0.35">
      <c r="B18" s="35" t="s">
        <v>42</v>
      </c>
      <c r="C18" s="27">
        <v>12190</v>
      </c>
      <c r="D18" s="27">
        <v>12191</v>
      </c>
      <c r="E18" s="27">
        <v>12209</v>
      </c>
      <c r="F18" s="27">
        <v>12213</v>
      </c>
      <c r="G18" s="27">
        <v>12242</v>
      </c>
      <c r="H18" s="27">
        <v>12278</v>
      </c>
      <c r="I18" s="27"/>
      <c r="J18" s="27"/>
      <c r="K18" s="27"/>
      <c r="L18" s="27"/>
      <c r="M18" s="27"/>
      <c r="N18" s="27"/>
      <c r="O18" s="27"/>
      <c r="P18" s="114">
        <v>12283</v>
      </c>
    </row>
    <row r="19" spans="2:16" ht="14.1" customHeight="1" thickBot="1" x14ac:dyDescent="0.4">
      <c r="B19" s="13" t="s">
        <v>43</v>
      </c>
      <c r="C19" s="29"/>
      <c r="D19" s="27">
        <v>12203</v>
      </c>
      <c r="E19" s="30">
        <v>12212</v>
      </c>
      <c r="F19" s="30">
        <v>12241</v>
      </c>
      <c r="G19" s="30">
        <v>12277</v>
      </c>
      <c r="H19" s="30">
        <v>12282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4</v>
      </c>
      <c r="F20" s="33">
        <f>IF(ISNUMBER(F18),F19-F18+1,"")</f>
        <v>29</v>
      </c>
      <c r="G20" s="33">
        <f>IF(ISNUMBER(G18),G19-G18+1,"")</f>
        <v>36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>
        <v>0.33333333333333331</v>
      </c>
      <c r="D23" s="112">
        <v>0.3347222222222222</v>
      </c>
      <c r="E23" s="36" t="s">
        <v>48</v>
      </c>
      <c r="F23" s="153" t="s">
        <v>199</v>
      </c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>
        <v>0.33680555555555558</v>
      </c>
      <c r="D25" s="112">
        <v>0.33888888888888891</v>
      </c>
      <c r="E25" s="109" t="s">
        <v>170</v>
      </c>
      <c r="F25" s="153" t="s">
        <v>200</v>
      </c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0.26319444444444445</v>
      </c>
      <c r="D30" s="43"/>
      <c r="E30" s="43"/>
      <c r="F30" s="43"/>
      <c r="G30" s="43">
        <v>0.16319444444444445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0.42638888888888893</v>
      </c>
    </row>
    <row r="31" spans="2:16" ht="14.1" customHeight="1" x14ac:dyDescent="0.35">
      <c r="B31" s="37" t="s">
        <v>169</v>
      </c>
      <c r="C31" s="47">
        <v>0.28333333333333333</v>
      </c>
      <c r="D31" s="7"/>
      <c r="E31" s="7"/>
      <c r="F31" s="7"/>
      <c r="G31" s="7">
        <v>0.16319444444444445</v>
      </c>
      <c r="H31" s="7"/>
      <c r="I31" s="7"/>
      <c r="J31" s="7"/>
      <c r="K31" s="7">
        <v>6.2500000000000003E-3</v>
      </c>
      <c r="L31" s="7"/>
      <c r="M31" s="7"/>
      <c r="N31" s="7"/>
      <c r="O31" s="48"/>
      <c r="P31" s="46">
        <f>SUM(C31:N31)</f>
        <v>0.45277777777777772</v>
      </c>
    </row>
    <row r="32" spans="2:16" ht="14.1" customHeight="1" x14ac:dyDescent="0.35">
      <c r="B32" s="37" t="s">
        <v>65</v>
      </c>
      <c r="C32" s="49">
        <v>0.22569444444444445</v>
      </c>
      <c r="D32" s="50"/>
      <c r="E32" s="50"/>
      <c r="F32" s="50"/>
      <c r="G32" s="50">
        <v>6.25E-2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0.28819444444444442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>
        <v>3.0555555555555555E-2</v>
      </c>
      <c r="H33" s="53"/>
      <c r="I33" s="53"/>
      <c r="J33" s="53"/>
      <c r="K33" s="53"/>
      <c r="L33" s="53"/>
      <c r="M33" s="53"/>
      <c r="N33" s="53"/>
      <c r="O33" s="54"/>
      <c r="P33" s="55">
        <f>SUM(C33:N33)</f>
        <v>3.0555555555555555E-2</v>
      </c>
    </row>
    <row r="34" spans="2:16" ht="14.1" customHeight="1" x14ac:dyDescent="0.35">
      <c r="B34" s="105" t="s">
        <v>166</v>
      </c>
      <c r="C34" s="106">
        <f>C31-C32-C33</f>
        <v>5.7638888888888878E-2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7.013888888888889E-2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6.2500000000000003E-3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0.13402777777777775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185</v>
      </c>
      <c r="D36" s="144"/>
      <c r="E36" s="143" t="s">
        <v>187</v>
      </c>
      <c r="F36" s="144"/>
      <c r="G36" s="143" t="s">
        <v>191</v>
      </c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201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186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188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190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 t="s">
        <v>202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1633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-161.245</v>
      </c>
      <c r="D72" s="60">
        <v>-161.76900000000001</v>
      </c>
      <c r="E72" s="96" t="s">
        <v>118</v>
      </c>
      <c r="F72" s="60">
        <v>22.18</v>
      </c>
      <c r="G72" s="60">
        <v>21.21</v>
      </c>
      <c r="H72" s="97"/>
      <c r="I72" s="93" t="s">
        <v>119</v>
      </c>
      <c r="J72" s="59">
        <v>1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-156.35599999999999</v>
      </c>
      <c r="D73" s="60">
        <v>-157.26599999999999</v>
      </c>
      <c r="E73" s="98" t="s">
        <v>122</v>
      </c>
      <c r="F73" s="60">
        <v>36.15</v>
      </c>
      <c r="G73" s="60">
        <v>38.9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-211.178</v>
      </c>
      <c r="D74" s="60">
        <v>-205.93700000000001</v>
      </c>
      <c r="E74" s="98" t="s">
        <v>127</v>
      </c>
      <c r="F74" s="116">
        <v>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-125.551</v>
      </c>
      <c r="D75" s="60">
        <v>-127.084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32.33</v>
      </c>
      <c r="D76" s="60">
        <v>32.146000000000001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30.248000000000001</v>
      </c>
      <c r="D77" s="60">
        <v>29.765999999999998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25.696999999999999</v>
      </c>
      <c r="D78" s="60">
        <v>25.131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24.266999999999999</v>
      </c>
      <c r="D79" s="60">
        <v>23.606999999999999</v>
      </c>
      <c r="E79" s="96" t="s">
        <v>152</v>
      </c>
      <c r="F79" s="60">
        <v>15.6</v>
      </c>
      <c r="G79" s="60">
        <v>14.6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4.6099999999999999E-6</v>
      </c>
      <c r="D80" s="115">
        <v>4.87E-6</v>
      </c>
      <c r="E80" s="98" t="s">
        <v>157</v>
      </c>
      <c r="F80" s="60">
        <v>63.2</v>
      </c>
      <c r="G80" s="60">
        <v>69.400000000000006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198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2025-04-22T19:38:03Z</dcterms:modified>
</cp:coreProperties>
</file>