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32680EFA-B81F-48A6-9EF8-CB51D42993AB}" xr6:coauthVersionLast="47" xr6:coauthVersionMax="47" xr10:uidLastSave="{00000000-0000-0000-0000-000000000000}"/>
  <bookViews>
    <workbookView xWindow="26916" yWindow="1260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<sst xmlns="http://schemas.openxmlformats.org/spreadsheetml/2006/main" count="217" uniqueCount="201">
  <si>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</si>
  <si>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</si>
  <si>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</si>
  <si>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</si>
  <si>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</si>
  <si>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</si>
  <si>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</si>
  <si>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</si>
  <si>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</si>
  <si>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</si>
  <si>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</si>
  <si>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</si>
  <si>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</si>
  <si>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</si>
  <si>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</si>
  <si>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</si>
  <si>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</si>
  <si>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</si>
  <si>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</si>
  <si>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</si>
  <si>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</si>
  <si>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</si>
  <si>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</si>
  <si>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</si>
  <si>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</si>
  <si>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</si>
  <si>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</si>
  <si>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</si>
  <si>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</si>
  <si>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</si>
  <si>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</si>
  <si>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</si>
  <si>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</si>
  <si>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</si>
  <si>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</si>
  <si>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</si>
  <si>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</si>
  <si>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</si>
  <si>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</si>
  <si>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</si>
  <si>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</si>
  <si>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</si>
  <si>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</si>
  <si>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</si>
  <si>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</si>
  <si>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</si>
  <si>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</si>
  <si>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</si>
  <si>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</si>
  <si>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</si>
  <si>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</si>
  <si>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</si>
  <si>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</si>
  <si>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</si>
  <si>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</si>
  <si>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</si>
  <si>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</si>
  <si>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</si>
  <si>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</si>
  <si>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</si>
  <si>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</si>
  <si>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</si>
  <si>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</si>
  <si>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</si>
  <si>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</si>
  <si>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</si>
  <si>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</si>
  <si>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</si>
  <si>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</si>
  <si>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</si>
  <si>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</si>
  <si>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</si>
  <si>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</si>
  <si>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</si>
  <si>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</si>
  <si>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</si>
  <si>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</si>
  <si>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</si>
  <si>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</si>
  <si>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</si>
  <si>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</si>
  <si>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</si>
  <si>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</si>
  <si>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</si>
  <si>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</si>
  <si>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</si>
  <si>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</si>
  <si>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</si>
  <si>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</si>
  <si>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</si>
  <si>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</si>
  <si>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</si>
  <si>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</si>
  <si>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</si>
  <si>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</si>
  <si>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</si>
  <si>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</si>
  <si>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</si>
  <si>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</si>
  <si>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</si>
  <si>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</si>
  <si>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</si>
  <si>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</si>
  <si>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</si>
  <si>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</si>
  <si>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</si>
  <si>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</si>
  <si>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</si>
  <si>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</si>
  <si>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</si>
  <si>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</si>
  <si>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</si>
  <si>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</si>
  <si>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</si>
  <si>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</si>
  <si>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</si>
  <si>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</si>
  <si>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</si>
  <si>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</si>
  <si>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</si>
  <si>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</si>
  <si>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</si>
  <si>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</si>
  <si>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</si>
  <si>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</si>
  <si>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</si>
  <si>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</si>
  <si>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</si>
  <si>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</si>
  <si>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</si>
  <si>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</si>
  <si>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</si>
  <si>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</si>
  <si>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</si>
  <si>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</si>
  <si>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</si>
  <si>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</si>
  <si>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</si>
  <si>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</si>
  <si>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</si>
  <si>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</si>
  <si>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</si>
  <si>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</si>
  <si>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</si>
  <si>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</si>
  <si>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</si>
  <si>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</si>
  <si>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</si>
  <si>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</si>
  <si>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</si>
  <si>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</si>
  <si>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</si>
  <si>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</si>
  <si>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</si>
  <si>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</si>
  <si>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</si>
  <si>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</si>
  <si>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</si>
  <si>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</si>
  <si>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</si>
  <si>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</si>
  <si>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</si>
  <si>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</si>
  <si>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</si>
  <si>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</si>
  <si>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</si>
  <si>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</si>
  <si>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</si>
  <si>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</si>
  <si>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</si>
  <si>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</si>
  <si>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</si>
  <si>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</si>
  <si>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</si>
  <si>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</si>
  <si>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</si>
  <si>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</si>
  <si>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</si>
  <si>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</si>
  <si>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</si>
  <si>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</si>
  <si>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</si>
  <si>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두원재</t>
    <phoneticPr fontId="3" type="noConversion"/>
  </si>
  <si>
    <t>M_011787-011788:M</t>
    <phoneticPr fontId="3" type="noConversion"/>
  </si>
  <si>
    <t>T_011790</t>
    <phoneticPr fontId="3" type="noConversion"/>
  </si>
  <si>
    <t>HA limit으로 TMT script #6 / #8 / #12 건너 뜀</t>
    <phoneticPr fontId="3" type="noConversion"/>
  </si>
  <si>
    <t>M_011838-011839:T</t>
    <phoneticPr fontId="3" type="noConversion"/>
  </si>
  <si>
    <t>M_011867-011868:N</t>
    <phoneticPr fontId="3" type="noConversion"/>
  </si>
  <si>
    <t>-</t>
    <phoneticPr fontId="3" type="noConversion"/>
  </si>
  <si>
    <t>ESE</t>
    <phoneticPr fontId="3" type="noConversion"/>
  </si>
  <si>
    <t>SE</t>
    <phoneticPr fontId="3" type="noConversion"/>
  </si>
  <si>
    <t>SSW</t>
    <phoneticPr fontId="3" type="noConversion"/>
  </si>
  <si>
    <t>DEEPS</t>
    <phoneticPr fontId="3" type="noConversion"/>
  </si>
  <si>
    <t>OBS</t>
    <phoneticPr fontId="3" type="noConversion"/>
  </si>
  <si>
    <t>15s/25k 22s/24k</t>
    <phoneticPr fontId="3" type="noConversion"/>
  </si>
  <si>
    <t>15s/25k 21s/25k 30s/25k 43s/25k</t>
    <phoneticPr fontId="3" type="noConversion"/>
  </si>
  <si>
    <t>[09:25] 짙은 구름과 비로인한 관측대기 후 관측 종료</t>
    <phoneticPr fontId="3" type="noConversion"/>
  </si>
  <si>
    <t>I-BAND 촬영 함</t>
    <phoneticPr fontId="3" type="noConversion"/>
  </si>
  <si>
    <t>T_011790 망원경과 연결이 끊겨 별이 흐름 / 망원경 다시 연결 후 정상화 됨</t>
    <phoneticPr fontId="3" type="noConversion"/>
  </si>
  <si>
    <t>돔셔터 소음으로 인한 방풍막 연결 해제</t>
    <phoneticPr fontId="3" type="noConversion"/>
  </si>
  <si>
    <t>charcoal과 압력의 값이 관측 시작 전과 끝의 차이가 크게 발생 / PT13 컴프레셔 호스를 흡착기에서 분리한 후 30분 후 다시 연결시키는 과정 진행함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</si>
</sst>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0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45767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8.8785046728971899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0.37430555555555556</v>
      </c>
      <c r="D9" s="8">
        <v>1.1000000000000001</v>
      </c>
      <c r="E9" s="8">
        <v>18.600000000000001</v>
      </c>
      <c r="F9" s="8">
        <v>44.7</v>
      </c>
      <c r="G9" s="36" t="s">
        <v>189</v>
      </c>
      <c r="H9" s="8">
        <v>3.2</v>
      </c>
      <c r="I9" s="36">
        <v>49.1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188</v>
      </c>
      <c r="E10" s="8">
        <v>16.2</v>
      </c>
      <c r="F10" s="8">
        <v>59.8</v>
      </c>
      <c r="G10" s="36" t="s">
        <v>190</v>
      </c>
      <c r="H10" s="8">
        <v>0.7</v>
      </c>
      <c r="I10" s="11"/>
      <c r="J10" s="9">
        <f>IF(L10, 1, 0) + IF(M10, 2, 0) + IF(N10, 4, 0) + IF(O10, 8, 0) + IF(P10, 16, 0)</f>
        <v>24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0.79791666666666672</v>
      </c>
      <c r="D11" s="15" t="s">
        <v>188</v>
      </c>
      <c r="E11" s="15">
        <v>12.7</v>
      </c>
      <c r="F11" s="15">
        <v>67.8</v>
      </c>
      <c r="G11" s="36" t="s">
        <v>191</v>
      </c>
      <c r="H11" s="15">
        <v>3.4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24.423611111111111</v>
      </c>
      <c r="D12" s="19">
        <f>AVERAGE(D9:D11)</f>
        <v>1.1000000000000001</v>
      </c>
      <c r="E12" s="19">
        <f>AVERAGE(E9:E11)</f>
        <v>15.833333333333334</v>
      </c>
      <c r="F12" s="20">
        <f>AVERAGE(F9:F11)</f>
        <v>57.433333333333337</v>
      </c>
      <c r="G12" s="21"/>
      <c r="H12" s="22">
        <f>AVERAGE(H9:H11)</f>
        <v>2.4333333333333336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192</v>
      </c>
      <c r="G16" s="113" t="s">
        <v>180</v>
      </c>
      <c r="H16" s="113" t="s">
        <v>180</v>
      </c>
      <c r="I16" s="27" t="s">
        <v>193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0.32291666666666669</v>
      </c>
      <c r="D17" s="28">
        <v>0.32430555555555557</v>
      </c>
      <c r="E17" s="28">
        <v>0.3527777777777778</v>
      </c>
      <c r="F17" s="28">
        <v>0.37361111111111112</v>
      </c>
      <c r="G17" s="28">
        <v>0.57638888888888884</v>
      </c>
      <c r="H17" s="28">
        <v>0.82708333333333328</v>
      </c>
      <c r="I17" s="28">
        <v>0.83125000000000004</v>
      </c>
      <c r="J17" s="28">
        <v>0.83333333333333337</v>
      </c>
      <c r="K17" s="28"/>
      <c r="L17" s="28"/>
      <c r="M17" s="28"/>
      <c r="N17" s="28"/>
      <c r="O17" s="28"/>
      <c r="P17" s="28">
        <v>0.83402777777777781</v>
      </c>
    </row>
    <row r="18" spans="2:16" ht="14.1" customHeight="1" x14ac:dyDescent="0.35">
      <c r="B18" s="35" t="s">
        <v>42</v>
      </c>
      <c r="C18" s="27">
        <v>11761</v>
      </c>
      <c r="D18" s="27">
        <v>11762</v>
      </c>
      <c r="E18" s="27">
        <v>11783</v>
      </c>
      <c r="F18" s="27">
        <v>11794</v>
      </c>
      <c r="G18" s="27">
        <v>11802</v>
      </c>
      <c r="H18" s="27">
        <v>11863</v>
      </c>
      <c r="I18" s="27">
        <v>11868</v>
      </c>
      <c r="J18" s="27">
        <v>11869</v>
      </c>
      <c r="K18" s="27"/>
      <c r="L18" s="27"/>
      <c r="M18" s="27"/>
      <c r="N18" s="27"/>
      <c r="O18" s="27"/>
      <c r="P18" s="114">
        <v>11870</v>
      </c>
    </row>
    <row r="19" spans="2:16" ht="14.1" customHeight="1" thickBot="1" x14ac:dyDescent="0.4">
      <c r="B19" s="13" t="s">
        <v>43</v>
      </c>
      <c r="C19" s="29"/>
      <c r="D19" s="27">
        <v>11774</v>
      </c>
      <c r="E19" s="30">
        <v>11793</v>
      </c>
      <c r="F19" s="30">
        <v>11801</v>
      </c>
      <c r="G19" s="30">
        <v>11862</v>
      </c>
      <c r="H19" s="30">
        <v>11867</v>
      </c>
      <c r="I19" s="30">
        <v>11868</v>
      </c>
      <c r="J19" s="30">
        <v>11869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11</v>
      </c>
      <c r="F20" s="33">
        <f>IF(ISNUMBER(F18),F19-F18+1,"")</f>
        <v>8</v>
      </c>
      <c r="G20" s="33">
        <f>IF(ISNUMBER(G18),G19-G18+1,"")</f>
        <v>61</v>
      </c>
      <c r="H20" s="33">
        <f>IF(ISNUMBER(H18),H19-H18+1,"")</f>
        <v>5</v>
      </c>
      <c r="I20" s="33">
        <f t="shared" ref="I20:O20" si="0">IF(ISNUMBER(I18),I19-I18+1,"")</f>
        <v>1</v>
      </c>
      <c r="J20" s="33">
        <f t="shared" si="0"/>
        <v>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0.33611111111111114</v>
      </c>
      <c r="D23" s="112">
        <v>0.33750000000000002</v>
      </c>
      <c r="E23" s="36" t="s">
        <v>48</v>
      </c>
      <c r="F23" s="164" t="s">
        <v>194</v>
      </c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0.33819444444444446</v>
      </c>
      <c r="D25" s="112">
        <v>0.34166666666666667</v>
      </c>
      <c r="E25" s="109" t="s">
        <v>170</v>
      </c>
      <c r="F25" s="164" t="s">
        <v>195</v>
      </c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0.25694444444444442</v>
      </c>
      <c r="D30" s="43"/>
      <c r="E30" s="43"/>
      <c r="F30" s="43"/>
      <c r="G30" s="43">
        <v>0.1673611111111111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0.42430555555555549</v>
      </c>
    </row>
    <row r="31" spans="2:16" ht="14.1" customHeight="1" x14ac:dyDescent="0.35">
      <c r="B31" s="37" t="s">
        <v>169</v>
      </c>
      <c r="C31" s="47">
        <v>0.25694444444444442</v>
      </c>
      <c r="D31" s="7"/>
      <c r="E31" s="7"/>
      <c r="F31" s="7"/>
      <c r="G31" s="7">
        <v>0.16805555555555557</v>
      </c>
      <c r="H31" s="7"/>
      <c r="I31" s="7"/>
      <c r="J31" s="7"/>
      <c r="K31" s="7">
        <v>2.0833333333333332E-2</v>
      </c>
      <c r="L31" s="7"/>
      <c r="M31" s="7"/>
      <c r="N31" s="7"/>
      <c r="O31" s="48"/>
      <c r="P31" s="46">
        <f>SUM(C31:N31)</f>
        <v>0.4458333333333333</v>
      </c>
    </row>
    <row r="32" spans="2:16" ht="14.1" customHeight="1" x14ac:dyDescent="0.35">
      <c r="B32" s="37" t="s">
        <v>65</v>
      </c>
      <c r="C32" s="49">
        <v>0.25694444444444442</v>
      </c>
      <c r="D32" s="50"/>
      <c r="E32" s="50"/>
      <c r="F32" s="50"/>
      <c r="G32" s="50">
        <v>0.14930555555555555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0.40625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1.8750000000000017E-2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2.0833333333333332E-2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3.9583333333333304E-2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183</v>
      </c>
      <c r="D36" s="155"/>
      <c r="E36" s="154" t="s">
        <v>184</v>
      </c>
      <c r="F36" s="155"/>
      <c r="G36" s="154" t="s">
        <v>186</v>
      </c>
      <c r="H36" s="155"/>
      <c r="I36" s="154" t="s">
        <v>187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1460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-160.41399999999999</v>
      </c>
      <c r="D72" s="60">
        <v>-150.751</v>
      </c>
      <c r="E72" s="96" t="s">
        <v>118</v>
      </c>
      <c r="F72" s="60">
        <v>24.68</v>
      </c>
      <c r="G72" s="60">
        <v>22.67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-155.51400000000001</v>
      </c>
      <c r="D73" s="60">
        <v>-146.79300000000001</v>
      </c>
      <c r="E73" s="98" t="s">
        <v>122</v>
      </c>
      <c r="F73" s="60">
        <v>34.020000000000003</v>
      </c>
      <c r="G73" s="60">
        <v>35.79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-203.98099999999999</v>
      </c>
      <c r="D74" s="60">
        <v>-98.763999999999996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-123.67</v>
      </c>
      <c r="D75" s="60">
        <v>-102.185</v>
      </c>
      <c r="E75" s="98" t="s">
        <v>132</v>
      </c>
      <c r="F75" s="116">
        <v>40</v>
      </c>
      <c r="G75" s="116">
        <v>30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34.603000000000002</v>
      </c>
      <c r="D76" s="60">
        <v>33.261000000000003</v>
      </c>
      <c r="E76" s="98" t="s">
        <v>137</v>
      </c>
      <c r="F76" s="116">
        <v>45</v>
      </c>
      <c r="G76" s="116">
        <v>30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32.533999999999999</v>
      </c>
      <c r="D77" s="60">
        <v>30.795000000000002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28.045999999999999</v>
      </c>
      <c r="D78" s="60">
        <v>26.190999999999999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26.638999999999999</v>
      </c>
      <c r="D79" s="60">
        <v>24.698</v>
      </c>
      <c r="E79" s="96" t="s">
        <v>152</v>
      </c>
      <c r="F79" s="60">
        <v>17.100000000000001</v>
      </c>
      <c r="G79" s="60">
        <v>17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7.3499999999999999E-6</v>
      </c>
      <c r="D80" s="115">
        <v>1.4E-2</v>
      </c>
      <c r="E80" s="98" t="s">
        <v>157</v>
      </c>
      <c r="F80" s="60">
        <v>56.7</v>
      </c>
      <c r="G80" s="60">
        <v>62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199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200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2025-04-20T23:45:19Z</dcterms:modified>
</cp:coreProperties>
</file>