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016A543C-9AC4-4938-8A2A-9BE34E803EB7}" xr6:coauthVersionLast="47" xr6:coauthVersionMax="47" xr10:uidLastSave="{00000000-0000-0000-0000-000000000000}"/>
  <bookViews>
    <workbookView xWindow="4608" yWindow="4608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<sst xmlns="http://schemas.openxmlformats.org/spreadsheetml/2006/main" count="216" uniqueCount="202">
  <si>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</si>
  <si>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</si>
  <si>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</si>
  <si>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</si>
  <si>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</si>
  <si>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</si>
  <si>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</si>
  <si>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</si>
  <si>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</si>
  <si>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</si>
  <si>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</si>
  <si>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</si>
  <si>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</si>
  <si>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</si>
  <si>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</si>
  <si>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</si>
  <si>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</si>
  <si>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</si>
  <si>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</si>
  <si>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</si>
  <si>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</si>
  <si>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</si>
  <si>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</si>
  <si>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</si>
  <si>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</si>
  <si>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</si>
  <si>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</si>
  <si>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</si>
  <si>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</si>
  <si>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</si>
  <si>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</si>
  <si>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</si>
  <si>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</si>
  <si>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</si>
  <si>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</si>
  <si>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</si>
  <si>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</si>
  <si>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</si>
  <si>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</si>
  <si>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</si>
  <si>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</si>
  <si>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</si>
  <si>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</si>
  <si>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</si>
  <si>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</si>
  <si>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</si>
  <si>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</si>
  <si>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</si>
  <si>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</si>
  <si>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</si>
  <si>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</si>
  <si>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</si>
  <si>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</si>
  <si>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</si>
  <si>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</si>
  <si>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</si>
  <si>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</si>
  <si>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</si>
  <si>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</si>
  <si>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</si>
  <si>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</si>
  <si>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</si>
  <si>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</si>
  <si>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</si>
  <si>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</si>
  <si>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</si>
  <si>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</si>
  <si>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</si>
  <si>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</si>
  <si>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</si>
  <si>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</si>
  <si>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</si>
  <si>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</si>
  <si>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</si>
  <si>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</si>
  <si>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</si>
  <si>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</si>
  <si>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</si>
  <si>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</si>
  <si>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</si>
  <si>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</si>
  <si>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</si>
  <si>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</si>
  <si>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</si>
  <si>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</si>
  <si>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</si>
  <si>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</si>
  <si>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</si>
  <si>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</si>
  <si>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</si>
  <si>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</si>
  <si>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</si>
  <si>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</si>
  <si>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</si>
  <si>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</si>
  <si>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</si>
  <si>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</si>
  <si>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</si>
  <si>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</si>
  <si>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</si>
  <si>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</si>
  <si>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</si>
  <si>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</si>
  <si>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</si>
  <si>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</si>
  <si>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</si>
  <si>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</si>
  <si>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</si>
  <si>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</si>
  <si>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</si>
  <si>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</si>
  <si>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</si>
  <si>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</si>
  <si>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</si>
  <si>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</si>
  <si>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</si>
  <si>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</si>
  <si>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</si>
  <si>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</si>
  <si>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</si>
  <si>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</si>
  <si>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</si>
  <si>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</si>
  <si>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</si>
  <si>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</si>
  <si>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</si>
  <si>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</si>
  <si>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</si>
  <si>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</si>
  <si>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</si>
  <si>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</si>
  <si>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</si>
  <si>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</si>
  <si>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</si>
  <si>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</si>
  <si>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</si>
  <si>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</si>
  <si>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</si>
  <si>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</si>
  <si>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</si>
  <si>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</si>
  <si>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</si>
  <si>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</si>
  <si>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</si>
  <si>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</si>
  <si>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</si>
  <si>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</si>
  <si>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</si>
  <si>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</si>
  <si>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</si>
  <si>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</si>
  <si>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</si>
  <si>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</si>
  <si>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</si>
  <si>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</si>
  <si>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</si>
  <si>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</si>
  <si>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</si>
  <si>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</si>
  <si>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</si>
  <si>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</si>
  <si>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</si>
  <si>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</si>
  <si>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</si>
  <si>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</si>
  <si>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</si>
  <si>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</si>
  <si>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</si>
  <si>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</si>
  <si>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</si>
  <si>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</si>
  <si>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</si>
  <si>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</si>
  <si>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</si>
  <si>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</si>
  <si>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</si>
  <si>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</si>
  <si>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</si>
  <si>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</si>
  <si>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</si>
  <si>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</si>
  <si>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KAMP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</si>
  <si>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</si>
  <si>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</si>
  <si>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</si>
  <si>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</si>
  <si>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>T_001696 노출 중 elevation limit으로 별이 흐름 ksp02-06 script 동일한 위치의 ZN988-1 I filter 건너뜀</t>
    <phoneticPr fontId="3" type="noConversion"/>
  </si>
  <si>
    <t>E_001661 IC M/N이 IC K와 연결이 되지 않음/ 4차례 재실행 후 정상화 됨</t>
    <phoneticPr fontId="3" type="noConversion"/>
  </si>
  <si>
    <t>E_001661</t>
    <phoneticPr fontId="3" type="noConversion"/>
  </si>
  <si>
    <t>T_001696</t>
    <phoneticPr fontId="3" type="noConversion"/>
  </si>
  <si>
    <t>E_001746-001747</t>
    <phoneticPr fontId="3" type="noConversion"/>
  </si>
  <si>
    <t>C_001678-001821</t>
    <phoneticPr fontId="3" type="noConversion"/>
  </si>
  <si>
    <t>[16:10] 웹페이지의 관측 배당 시간이 스케쥴과 실제 시간이 달라 관측 스크립트 바꾸는 시간이 늦음</t>
    <phoneticPr fontId="3" type="noConversion"/>
  </si>
  <si>
    <t>ENG-KSP</t>
    <phoneticPr fontId="3" type="noConversion"/>
  </si>
  <si>
    <t>[16:48] TCS 프로그램 중 AUX shutter가 갑자기 종료 됨: Launcher에서 TCS_start를 여러 차례 재실행 했으나 응답 없음</t>
    <phoneticPr fontId="3" type="noConversion"/>
  </si>
  <si>
    <t>11s/27k</t>
    <phoneticPr fontId="3" type="noConversion"/>
  </si>
  <si>
    <t>30s/24k 20s/24k</t>
    <phoneticPr fontId="3" type="noConversion"/>
  </si>
  <si>
    <t xml:space="preserve">   Kill/reset 버튼도 작동하지 않아서 터미널에서 직접 tmux.all을 실행 했으나 패스워드가 맞지 않다고 떠서 오전 플랫이 끝난 후 수동으로 돔셔터 닫음</t>
    <phoneticPr fontId="3" type="noConversion"/>
  </si>
  <si>
    <t xml:space="preserve">BLG K2 mode(mkk2list.f) LAST No. </t>
    <phoneticPr fontId="3" type="noConversion"/>
  </si>
  <si>
    <t>E_001746-001747 밝은 영역이 보임 (ALT 55.5/ AZ 50.6/HA -02:40:30)</t>
    <phoneticPr fontId="3" type="noConversion"/>
  </si>
  <si>
    <t>ESE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</si>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</sst>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12" sqref="G12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45709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100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0.42499999999999999</v>
      </c>
      <c r="D9" s="8">
        <v>1.5</v>
      </c>
      <c r="E9" s="8">
        <v>19</v>
      </c>
      <c r="F9" s="8">
        <v>61.5</v>
      </c>
      <c r="G9" s="36" t="s">
        <v>200</v>
      </c>
      <c r="H9" s="8">
        <v>7.6</v>
      </c>
      <c r="I9" s="36">
        <v>37.4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16.899999999999999</v>
      </c>
      <c r="F10" s="8">
        <v>72</v>
      </c>
      <c r="G10" s="36" t="s">
        <v>200</v>
      </c>
      <c r="H10" s="8">
        <v>6.2</v>
      </c>
      <c r="I10" s="11"/>
      <c r="J10" s="9">
        <f>IF(L10, 1, 0) + IF(M10, 2, 0) + IF(N10, 4, 0) + IF(O10, 8, 0) + IF(P10, 16, 0)</f>
        <v>8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0.7680555555555556</v>
      </c>
      <c r="D11" s="15">
        <v>1.6</v>
      </c>
      <c r="E11" s="15">
        <v>15.5</v>
      </c>
      <c r="F11" s="15">
        <v>76.400000000000006</v>
      </c>
      <c r="G11" s="36" t="s">
        <v>201</v>
      </c>
      <c r="H11" s="15">
        <v>1.2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24.343055555555555</v>
      </c>
      <c r="D12" s="19">
        <f>AVERAGE(D9:D11)</f>
        <v>1.6000000000000003</v>
      </c>
      <c r="E12" s="19">
        <f>AVERAGE(E9:E11)</f>
        <v>17.133333333333333</v>
      </c>
      <c r="F12" s="20">
        <f>AVERAGE(F9:F11)</f>
        <v>69.966666666666669</v>
      </c>
      <c r="G12" s="21"/>
      <c r="H12" s="22">
        <f>AVERAGE(H9:H11)</f>
        <v>5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193</v>
      </c>
      <c r="G16" s="117" t="s">
        <v>181</v>
      </c>
      <c r="H16" s="117" t="s">
        <v>182</v>
      </c>
      <c r="I16" s="27" t="s">
        <v>180</v>
      </c>
      <c r="J16" s="27" t="s">
        <v>183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0.39444444444444443</v>
      </c>
      <c r="D17" s="28">
        <v>0.39583333333333331</v>
      </c>
      <c r="E17" s="28">
        <v>0.40694444444444444</v>
      </c>
      <c r="F17" s="28">
        <v>0.4284722222222222</v>
      </c>
      <c r="G17" s="28">
        <v>0.67361111111111116</v>
      </c>
      <c r="H17" s="28">
        <v>0.70486111111111116</v>
      </c>
      <c r="I17" s="28">
        <v>0.7729166666666667</v>
      </c>
      <c r="J17" s="28">
        <v>0.7993055555555556</v>
      </c>
      <c r="K17" s="28"/>
      <c r="L17" s="28"/>
      <c r="M17" s="28"/>
      <c r="N17" s="28"/>
      <c r="O17" s="28"/>
      <c r="P17" s="28">
        <v>0.81597222222222221</v>
      </c>
    </row>
    <row r="18" spans="2:16" ht="14.1" customHeight="1" x14ac:dyDescent="0.35">
      <c r="B18" s="35" t="s">
        <v>42</v>
      </c>
      <c r="C18" s="27">
        <v>1662</v>
      </c>
      <c r="D18" s="27">
        <v>1663</v>
      </c>
      <c r="E18" s="27">
        <v>1673</v>
      </c>
      <c r="F18" s="27">
        <v>1687</v>
      </c>
      <c r="G18" s="27">
        <v>1845</v>
      </c>
      <c r="H18" s="27">
        <v>1862</v>
      </c>
      <c r="I18" s="27">
        <v>1907</v>
      </c>
      <c r="J18" s="27">
        <v>1919</v>
      </c>
      <c r="K18" s="27"/>
      <c r="L18" s="27"/>
      <c r="M18" s="27"/>
      <c r="N18" s="27"/>
      <c r="O18" s="27"/>
      <c r="P18" s="118">
        <v>1931</v>
      </c>
    </row>
    <row r="19" spans="2:16" ht="14.1" customHeight="1" thickBot="1" x14ac:dyDescent="0.4">
      <c r="B19" s="13" t="s">
        <v>43</v>
      </c>
      <c r="C19" s="29"/>
      <c r="D19" s="27">
        <v>1667</v>
      </c>
      <c r="E19" s="30">
        <v>1686</v>
      </c>
      <c r="F19" s="30">
        <v>1844</v>
      </c>
      <c r="G19" s="30">
        <v>1861</v>
      </c>
      <c r="H19" s="30">
        <v>1906</v>
      </c>
      <c r="I19" s="30">
        <v>1918</v>
      </c>
      <c r="J19" s="30">
        <v>1930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14</v>
      </c>
      <c r="F20" s="33">
        <f>IF(ISNUMBER(F18),F19-F18+1,"")</f>
        <v>158</v>
      </c>
      <c r="G20" s="33">
        <f>IF(ISNUMBER(G18),G19-G18+1,"")</f>
        <v>17</v>
      </c>
      <c r="H20" s="33">
        <f>IF(ISNUMBER(H18),H19-H18+1,"")</f>
        <v>45</v>
      </c>
      <c r="I20" s="33">
        <f t="shared" ref="I20:O20" si="0">IF(ISNUMBER(I18),I19-I18+1,"")</f>
        <v>12</v>
      </c>
      <c r="J20" s="33">
        <f t="shared" si="0"/>
        <v>12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177</v>
      </c>
      <c r="F24" s="165"/>
      <c r="G24" s="165"/>
      <c r="H24" s="165"/>
      <c r="I24" s="165"/>
      <c r="J24" s="106">
        <v>0.7993055555555556</v>
      </c>
      <c r="K24" s="106">
        <v>0.80069444444444449</v>
      </c>
      <c r="L24" s="36" t="s">
        <v>175</v>
      </c>
      <c r="M24" s="165" t="s">
        <v>196</v>
      </c>
      <c r="N24" s="165"/>
      <c r="O24" s="165"/>
      <c r="P24" s="165"/>
    </row>
    <row r="25" spans="2:16" ht="13.5" customHeight="1" x14ac:dyDescent="0.35">
      <c r="B25" s="166"/>
      <c r="C25" s="116"/>
      <c r="D25" s="116"/>
      <c r="E25" s="113" t="s">
        <v>170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164</v>
      </c>
      <c r="F26" s="165"/>
      <c r="G26" s="165"/>
      <c r="H26" s="165"/>
      <c r="I26" s="165"/>
      <c r="J26" s="106">
        <v>0.80625000000000002</v>
      </c>
      <c r="K26" s="106">
        <v>0.80625000000000002</v>
      </c>
      <c r="L26" s="36" t="s">
        <v>176</v>
      </c>
      <c r="M26" s="165" t="s">
        <v>195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6.805555555555555E-2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0.21249999999999999</v>
      </c>
      <c r="P30" s="46">
        <f>SUM(C30:J30,L30:N30)</f>
        <v>0.13055555555555554</v>
      </c>
    </row>
    <row r="31" spans="2:16" ht="14.1" customHeight="1" x14ac:dyDescent="0.35">
      <c r="B31" s="37" t="s">
        <v>169</v>
      </c>
      <c r="C31" s="47">
        <v>6.805555555555555E-2</v>
      </c>
      <c r="D31" s="7">
        <v>0.24513888888888888</v>
      </c>
      <c r="E31" s="7">
        <v>3.125E-2</v>
      </c>
      <c r="F31" s="7"/>
      <c r="G31" s="7"/>
      <c r="H31" s="7"/>
      <c r="I31" s="7"/>
      <c r="J31" s="7"/>
      <c r="K31" s="7">
        <v>3.6805555555555557E-2</v>
      </c>
      <c r="L31" s="7"/>
      <c r="M31" s="7"/>
      <c r="N31" s="7"/>
      <c r="O31" s="48"/>
      <c r="P31" s="46">
        <f>SUM(C31:N31)</f>
        <v>0.38124999999999998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6.805555555555555E-2</v>
      </c>
      <c r="D34" s="110">
        <f t="shared" ref="D34:P34" si="1">D31-D32-D33</f>
        <v>0.24513888888888888</v>
      </c>
      <c r="E34" s="110">
        <f t="shared" si="1"/>
        <v>3.125E-2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3.6805555555555557E-2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0.38124999999999998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188</v>
      </c>
      <c r="D36" s="156"/>
      <c r="E36" s="155" t="s">
        <v>191</v>
      </c>
      <c r="F36" s="156"/>
      <c r="G36" s="155" t="s">
        <v>189</v>
      </c>
      <c r="H36" s="156"/>
      <c r="I36" s="155" t="s">
        <v>190</v>
      </c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35">
      <c r="B44" s="126" t="s">
        <v>187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47" t="s">
        <v>186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26" t="s">
        <v>199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71" t="s">
        <v>192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48" t="s">
        <v>194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8" t="s">
        <v>197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4">
      <c r="B54" s="127" t="s">
        <v>198</v>
      </c>
      <c r="C54" s="128"/>
      <c r="D54" s="128"/>
      <c r="E54" s="128"/>
      <c r="F54" s="112">
        <v>46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3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3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3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3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3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-158.1</v>
      </c>
      <c r="D72" s="60">
        <v>-158.9</v>
      </c>
      <c r="E72" s="100" t="s">
        <v>118</v>
      </c>
      <c r="F72" s="60">
        <v>27.4</v>
      </c>
      <c r="G72" s="60">
        <v>24.4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-153.80000000000001</v>
      </c>
      <c r="D73" s="60">
        <v>-154.6</v>
      </c>
      <c r="E73" s="102" t="s">
        <v>122</v>
      </c>
      <c r="F73" s="61">
        <v>34.1</v>
      </c>
      <c r="G73" s="61">
        <v>36.1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-213.1</v>
      </c>
      <c r="D74" s="60">
        <v>-203.3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-122.4</v>
      </c>
      <c r="D75" s="60">
        <v>-123.6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36.9</v>
      </c>
      <c r="D76" s="60">
        <v>34.5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34.700000000000003</v>
      </c>
      <c r="D77" s="60">
        <v>32.299999999999997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30.3</v>
      </c>
      <c r="D78" s="60">
        <v>27.9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29</v>
      </c>
      <c r="D79" s="60">
        <v>26.5</v>
      </c>
      <c r="E79" s="100" t="s">
        <v>152</v>
      </c>
      <c r="F79" s="60">
        <v>18.100000000000001</v>
      </c>
      <c r="G79" s="60">
        <v>16.600000000000001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1.11E-6</v>
      </c>
      <c r="D80" s="64">
        <v>1.5600000000000001E-6</v>
      </c>
      <c r="E80" s="102" t="s">
        <v>157</v>
      </c>
      <c r="F80" s="61">
        <v>67.900000000000006</v>
      </c>
      <c r="G80" s="61">
        <v>78.400000000000006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68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2025-02-21T21:12:50Z</dcterms:modified>
</cp:coreProperties>
</file>