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2\"/>
    </mc:Choice>
  </mc:AlternateContent>
  <xr:revisionPtr revIDLastSave="0" documentId="13_ncr:1_{FBAF067D-C91D-4922-8315-5AA262F37211}" xr6:coauthVersionLast="47" xr6:coauthVersionMax="47" xr10:uidLastSave="{00000000-0000-0000-0000-000000000000}"/>
  <bookViews>
    <workbookView xWindow="27732" yWindow="11280" windowWidth="1800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<sst xmlns="http://schemas.openxmlformats.org/spreadsheetml/2006/main" count="214" uniqueCount="202">
  <si>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</si>
  <si>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</si>
  <si>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</si>
  <si>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</si>
  <si>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</si>
  <si>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</si>
  <si>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</si>
  <si>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</si>
  <si>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</si>
  <si>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</si>
  <si>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</si>
  <si>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</si>
  <si>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</si>
  <si>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</si>
  <si>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</si>
  <si>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</si>
  <si>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</si>
  <si>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</si>
  <si>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</si>
  <si>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</si>
  <si>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</si>
  <si>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</si>
  <si>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</si>
  <si>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</si>
  <si>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</si>
  <si>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</si>
  <si>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</si>
  <si>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</si>
  <si>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</si>
  <si>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</si>
  <si>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</si>
  <si>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</si>
  <si>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</si>
  <si>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</si>
  <si>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</si>
  <si>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</si>
  <si>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</si>
  <si>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</si>
  <si>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</si>
  <si>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</si>
  <si>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</si>
  <si>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</si>
  <si>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</si>
  <si>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</si>
  <si>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</si>
  <si>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</si>
  <si>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</si>
  <si>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</si>
  <si>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</si>
  <si>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</si>
  <si>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</si>
  <si>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</si>
  <si>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</si>
  <si>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</si>
  <si>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</si>
  <si>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</si>
  <si>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</si>
  <si>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</si>
  <si>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</si>
  <si>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</si>
  <si>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</si>
  <si>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</si>
  <si>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</si>
  <si>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</si>
  <si>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</si>
  <si>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</si>
  <si>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</si>
  <si>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</si>
  <si>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</si>
  <si>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</si>
  <si>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</si>
  <si>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</si>
  <si>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</si>
  <si>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</si>
  <si>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</si>
  <si>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</si>
  <si>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</si>
  <si>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</si>
  <si>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</si>
  <si>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</si>
  <si>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</si>
  <si>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</si>
  <si>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</si>
  <si>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</si>
  <si>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</si>
  <si>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</si>
  <si>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</si>
  <si>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</si>
  <si>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</si>
  <si>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</si>
  <si>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</si>
  <si>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</si>
  <si>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</si>
  <si>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</si>
  <si>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</si>
  <si>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</si>
  <si>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</si>
  <si>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</si>
  <si>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</si>
  <si>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</si>
  <si>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</si>
  <si>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</si>
  <si>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</si>
  <si>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</si>
  <si>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</si>
  <si>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</si>
  <si>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</si>
  <si>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</si>
  <si>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</si>
  <si>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</si>
  <si>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</si>
  <si>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</si>
  <si>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</si>
  <si>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</si>
  <si>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</si>
  <si>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</si>
  <si>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</si>
  <si>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</si>
  <si>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</si>
  <si>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</si>
  <si>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</si>
  <si>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</si>
  <si>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</si>
  <si>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</si>
  <si>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</si>
  <si>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</si>
  <si>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</si>
  <si>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</si>
  <si>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</si>
  <si>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</si>
  <si>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</si>
  <si>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</si>
  <si>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</si>
  <si>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</si>
  <si>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</si>
  <si>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</si>
  <si>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</si>
  <si>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</si>
  <si>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</si>
  <si>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</si>
  <si>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</si>
  <si>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</si>
  <si>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</si>
  <si>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</si>
  <si>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</si>
  <si>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</si>
  <si>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</si>
  <si>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</si>
  <si>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</si>
  <si>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</si>
  <si>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</si>
  <si>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</si>
  <si>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</si>
  <si>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</si>
  <si>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</si>
  <si>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</si>
  <si>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</si>
  <si>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</si>
  <si>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</si>
  <si>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</si>
  <si>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</si>
  <si>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</si>
  <si>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</si>
  <si>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</si>
  <si>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</si>
  <si>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</si>
  <si>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</si>
  <si>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</si>
  <si>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</si>
  <si>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</si>
  <si>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</si>
  <si>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</si>
  <si>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</si>
  <si>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</si>
  <si>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</si>
  <si>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</si>
  <si>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</si>
  <si>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</si>
  <si>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</si>
  <si>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월령 40%이상으로 방풍막 연결</t>
  </si>
  <si>
    <t>OBS</t>
  </si>
  <si>
    <t>ALL</t>
  </si>
  <si>
    <t>두원재</t>
    <phoneticPr fontId="3" type="noConversion"/>
  </si>
  <si>
    <t>SITE-TMT</t>
    <phoneticPr fontId="3" type="noConversion"/>
  </si>
  <si>
    <t>TMT</t>
    <phoneticPr fontId="3" type="noConversion"/>
  </si>
  <si>
    <t>SITE-KSP</t>
    <phoneticPr fontId="3" type="noConversion"/>
  </si>
  <si>
    <t>SITE-KAMP</t>
    <phoneticPr fontId="3" type="noConversion"/>
  </si>
  <si>
    <t>M_001215-001216:K</t>
    <phoneticPr fontId="3" type="noConversion"/>
  </si>
  <si>
    <t>E_001268-001269 알수없는 빛 줄기 (ALT:49.3 / AZ:-61.0)</t>
    <phoneticPr fontId="3" type="noConversion"/>
  </si>
  <si>
    <t xml:space="preserve">E_001268-001269 </t>
    <phoneticPr fontId="3" type="noConversion"/>
  </si>
  <si>
    <t>L_001423-001439</t>
    <phoneticPr fontId="3" type="noConversion"/>
  </si>
  <si>
    <t>ESE</t>
    <phoneticPr fontId="3" type="noConversion"/>
  </si>
  <si>
    <t>SSE</t>
    <phoneticPr fontId="3" type="noConversion"/>
  </si>
  <si>
    <t>ENE</t>
    <phoneticPr fontId="3" type="noConversion"/>
  </si>
  <si>
    <t>ALL</t>
    <phoneticPr fontId="3" type="noConversion"/>
  </si>
  <si>
    <t>[18:30] 구름으로 인한 관측대기 / TMT 건너뜀 / [19:05] 관측재개</t>
    <phoneticPr fontId="3" type="noConversion"/>
  </si>
  <si>
    <t>[19:20] 구름으로 인한 관측 종료 / flat 일부 건너뜀</t>
    <phoneticPr fontId="3" type="noConversion"/>
  </si>
  <si>
    <t xml:space="preserve"> L_001455-001456</t>
    <phoneticPr fontId="3" type="noConversion"/>
  </si>
  <si>
    <t>5s/25k 8s/27k 11s/26k 14s/23k</t>
    <phoneticPr fontId="3" type="noConversion"/>
  </si>
  <si>
    <t>10s/27k 13s/26k 16s/24k</t>
    <phoneticPr fontId="3" type="noConversion"/>
  </si>
  <si>
    <t>40s/27k</t>
    <phoneticPr fontId="3" type="noConversion"/>
  </si>
  <si>
    <t>23s/24k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</si>
</sst>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8" zoomScale="145" zoomScaleNormal="145" workbookViewId="0">
      <selection activeCell="B46" sqref="B46:P46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45707</v>
      </c>
      <c r="D3" s="158"/>
      <c r="E3" s="1"/>
      <c r="F3" s="1"/>
      <c r="G3" s="1"/>
      <c r="H3" s="1"/>
      <c r="I3" s="1"/>
      <c r="J3" s="1"/>
      <c r="K3" s="66" t="s">
        <v>2</v>
      </c>
      <c r="L3" s="159">
        <f>(P31-(P32+P33))/P31*100</f>
        <v>100</v>
      </c>
      <c r="M3" s="159"/>
      <c r="N3" s="66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0.42708333333333331</v>
      </c>
      <c r="D9" s="8">
        <v>1.1000000000000001</v>
      </c>
      <c r="E9" s="8">
        <v>20.9</v>
      </c>
      <c r="F9" s="8">
        <v>27.8</v>
      </c>
      <c r="G9" s="36" t="s">
        <v>191</v>
      </c>
      <c r="H9" s="8">
        <v>3.6</v>
      </c>
      <c r="I9" s="36">
        <v>58.5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1.3</v>
      </c>
      <c r="E10" s="8">
        <v>19.7</v>
      </c>
      <c r="F10" s="8">
        <v>30.7</v>
      </c>
      <c r="G10" s="36" t="s">
        <v>192</v>
      </c>
      <c r="H10" s="8">
        <v>1.7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0.76666666666666672</v>
      </c>
      <c r="D11" s="15">
        <v>2.6</v>
      </c>
      <c r="E11" s="15">
        <v>17.399999999999999</v>
      </c>
      <c r="F11" s="15">
        <v>64.099999999999994</v>
      </c>
      <c r="G11" s="36" t="s">
        <v>193</v>
      </c>
      <c r="H11" s="15">
        <v>5.2</v>
      </c>
      <c r="I11" s="16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24.339583333333334</v>
      </c>
      <c r="D12" s="19">
        <f>AVERAGE(D9:D11)</f>
        <v>1.6666666666666667</v>
      </c>
      <c r="E12" s="19">
        <f>AVERAGE(E9:E11)</f>
        <v>19.333333333333332</v>
      </c>
      <c r="F12" s="20">
        <f>AVERAGE(F9:F11)</f>
        <v>40.866666666666667</v>
      </c>
      <c r="G12" s="21"/>
      <c r="H12" s="22">
        <f>AVERAGE(H9:H11)</f>
        <v>3.5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180</v>
      </c>
      <c r="D16" s="27" t="s">
        <v>181</v>
      </c>
      <c r="E16" s="27" t="s">
        <v>184</v>
      </c>
      <c r="F16" s="27" t="s">
        <v>185</v>
      </c>
      <c r="G16" s="117" t="s">
        <v>186</v>
      </c>
      <c r="H16" s="117" t="s">
        <v>183</v>
      </c>
      <c r="I16" s="27" t="s">
        <v>194</v>
      </c>
      <c r="J16" s="27"/>
      <c r="K16" s="27"/>
      <c r="L16" s="27"/>
      <c r="M16" s="27"/>
      <c r="N16" s="27"/>
      <c r="O16" s="27"/>
      <c r="P16" s="27" t="s">
        <v>180</v>
      </c>
    </row>
    <row r="17" spans="2:16" ht="14.1" customHeight="1" x14ac:dyDescent="0.35">
      <c r="B17" s="35" t="s">
        <v>41</v>
      </c>
      <c r="C17" s="28">
        <v>0.37222222222222223</v>
      </c>
      <c r="D17" s="28">
        <v>0.37708333333333333</v>
      </c>
      <c r="E17" s="28">
        <v>0.40486111111111112</v>
      </c>
      <c r="F17" s="28">
        <v>0.4236111111111111</v>
      </c>
      <c r="G17" s="28">
        <v>0.59861111111111109</v>
      </c>
      <c r="H17" s="28">
        <v>0.68819444444444444</v>
      </c>
      <c r="I17" s="28">
        <v>0.79791666666666672</v>
      </c>
      <c r="J17" s="28"/>
      <c r="K17" s="28"/>
      <c r="L17" s="28"/>
      <c r="M17" s="28"/>
      <c r="N17" s="28"/>
      <c r="O17" s="28"/>
      <c r="P17" s="28">
        <v>0.80902777777777779</v>
      </c>
    </row>
    <row r="18" spans="2:16" ht="14.1" customHeight="1" x14ac:dyDescent="0.35">
      <c r="B18" s="35" t="s">
        <v>42</v>
      </c>
      <c r="C18" s="27">
        <v>1214</v>
      </c>
      <c r="D18" s="27">
        <v>1217</v>
      </c>
      <c r="E18" s="27">
        <v>1241</v>
      </c>
      <c r="F18" s="27">
        <v>1253</v>
      </c>
      <c r="G18" s="27">
        <v>1354</v>
      </c>
      <c r="H18" s="27">
        <v>1411</v>
      </c>
      <c r="I18" s="27">
        <v>1464</v>
      </c>
      <c r="J18" s="27"/>
      <c r="K18" s="27"/>
      <c r="L18" s="27"/>
      <c r="M18" s="27"/>
      <c r="N18" s="27"/>
      <c r="O18" s="27"/>
      <c r="P18" s="27">
        <v>1474</v>
      </c>
    </row>
    <row r="19" spans="2:16" ht="14.1" customHeight="1" thickBot="1" x14ac:dyDescent="0.4">
      <c r="B19" s="13" t="s">
        <v>43</v>
      </c>
      <c r="C19" s="29"/>
      <c r="D19" s="27">
        <v>1229</v>
      </c>
      <c r="E19" s="30">
        <v>1252</v>
      </c>
      <c r="F19" s="30">
        <v>1353</v>
      </c>
      <c r="G19" s="30">
        <v>1410</v>
      </c>
      <c r="H19" s="30">
        <v>1463</v>
      </c>
      <c r="I19" s="30">
        <v>1473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101</v>
      </c>
      <c r="G20" s="33">
        <f>IF(ISNUMBER(G18),G19-G18+1,"")</f>
        <v>57</v>
      </c>
      <c r="H20" s="33">
        <f>IF(ISNUMBER(H18),H19-H18+1,"")</f>
        <v>53</v>
      </c>
      <c r="I20" s="33">
        <f t="shared" ref="I20:O20" si="0">IF(ISNUMBER(I18),I19-I18+1,"")</f>
        <v>10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6">
        <v>0.38333333333333336</v>
      </c>
      <c r="D23" s="116">
        <v>0.38611111111111113</v>
      </c>
      <c r="E23" s="36" t="s">
        <v>48</v>
      </c>
      <c r="F23" s="164" t="s">
        <v>198</v>
      </c>
      <c r="G23" s="164"/>
      <c r="H23" s="164"/>
      <c r="I23" s="164"/>
      <c r="J23" s="106">
        <v>0.79791666666666672</v>
      </c>
      <c r="K23" s="106">
        <v>0.79791666666666672</v>
      </c>
      <c r="L23" s="116" t="s">
        <v>164</v>
      </c>
      <c r="M23" s="164" t="s">
        <v>200</v>
      </c>
      <c r="N23" s="164"/>
      <c r="O23" s="164"/>
      <c r="P23" s="164"/>
    </row>
    <row r="24" spans="2:16" ht="13.5" customHeight="1" x14ac:dyDescent="0.35">
      <c r="B24" s="165"/>
      <c r="C24" s="106"/>
      <c r="D24" s="106"/>
      <c r="E24" s="113" t="s">
        <v>178</v>
      </c>
      <c r="F24" s="164"/>
      <c r="G24" s="164"/>
      <c r="H24" s="164"/>
      <c r="I24" s="164"/>
      <c r="J24" s="106"/>
      <c r="K24" s="106"/>
      <c r="L24" s="36" t="s">
        <v>176</v>
      </c>
      <c r="M24" s="164"/>
      <c r="N24" s="164"/>
      <c r="O24" s="164"/>
      <c r="P24" s="164"/>
    </row>
    <row r="25" spans="2:16" ht="13.5" customHeight="1" x14ac:dyDescent="0.35">
      <c r="B25" s="165"/>
      <c r="C25" s="116">
        <v>0.38819444444444445</v>
      </c>
      <c r="D25" s="116">
        <v>0.38611111111111113</v>
      </c>
      <c r="E25" s="113" t="s">
        <v>170</v>
      </c>
      <c r="F25" s="164" t="s">
        <v>199</v>
      </c>
      <c r="G25" s="164"/>
      <c r="H25" s="164"/>
      <c r="I25" s="164"/>
      <c r="J25" s="106">
        <v>0.80277777777777781</v>
      </c>
      <c r="K25" s="106">
        <v>0.80277777777777781</v>
      </c>
      <c r="L25" s="36" t="s">
        <v>49</v>
      </c>
      <c r="M25" s="164" t="s">
        <v>201</v>
      </c>
      <c r="N25" s="164"/>
      <c r="O25" s="164"/>
      <c r="P25" s="164"/>
    </row>
    <row r="26" spans="2:16" ht="13.5" customHeight="1" x14ac:dyDescent="0.35">
      <c r="B26" s="165"/>
      <c r="C26" s="106"/>
      <c r="D26" s="106"/>
      <c r="E26" s="113" t="s">
        <v>164</v>
      </c>
      <c r="F26" s="164"/>
      <c r="G26" s="164"/>
      <c r="H26" s="164"/>
      <c r="I26" s="164"/>
      <c r="J26" s="106"/>
      <c r="K26" s="106"/>
      <c r="L26" s="36" t="s">
        <v>177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0.34027777777777779</v>
      </c>
      <c r="N30" s="43"/>
      <c r="O30" s="45"/>
      <c r="P30" s="46">
        <f>SUM(C30:J30,L30:N30)</f>
        <v>0.34027777777777779</v>
      </c>
    </row>
    <row r="31" spans="2:16" ht="14.1" customHeight="1" x14ac:dyDescent="0.35">
      <c r="B31" s="37" t="s">
        <v>169</v>
      </c>
      <c r="C31" s="47"/>
      <c r="D31" s="7">
        <v>0.17499999999999999</v>
      </c>
      <c r="E31" s="7">
        <v>8.9583333333333334E-2</v>
      </c>
      <c r="F31" s="7"/>
      <c r="G31" s="7"/>
      <c r="H31" s="7"/>
      <c r="I31" s="7"/>
      <c r="J31" s="7"/>
      <c r="K31" s="7">
        <v>0.10138888888888889</v>
      </c>
      <c r="L31" s="7"/>
      <c r="M31" s="7"/>
      <c r="N31" s="7"/>
      <c r="O31" s="48"/>
      <c r="P31" s="46">
        <f>SUM(C31:N31)</f>
        <v>0.36597222222222225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166</v>
      </c>
      <c r="C34" s="110">
        <f>C31-C32-C33</f>
        <v>0</v>
      </c>
      <c r="D34" s="110">
        <f t="shared" ref="D34:P34" si="1">D31-D32-D33</f>
        <v>0.17499999999999999</v>
      </c>
      <c r="E34" s="110">
        <f t="shared" si="1"/>
        <v>8.9583333333333334E-2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0.10138888888888889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0.36597222222222225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1" t="s">
        <v>67</v>
      </c>
      <c r="C36" s="154" t="s">
        <v>187</v>
      </c>
      <c r="D36" s="155"/>
      <c r="E36" s="154" t="s">
        <v>189</v>
      </c>
      <c r="F36" s="155"/>
      <c r="G36" s="154" t="s">
        <v>190</v>
      </c>
      <c r="H36" s="155"/>
      <c r="I36" s="154" t="s">
        <v>197</v>
      </c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3" t="s">
        <v>68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/>
    </row>
    <row r="44" spans="2:16" ht="14.1" customHeight="1" x14ac:dyDescent="0.35">
      <c r="B44" s="125" t="s">
        <v>188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46" t="s">
        <v>195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5" t="s">
        <v>196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0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5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5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1" t="s">
        <v>167</v>
      </c>
      <c r="C53" s="132"/>
      <c r="D53" s="115"/>
      <c r="E53" s="115"/>
      <c r="F53" s="115"/>
      <c r="G53" s="133"/>
      <c r="H53" s="132"/>
      <c r="I53" s="132"/>
      <c r="J53" s="132"/>
      <c r="K53" s="132"/>
      <c r="L53" s="132"/>
      <c r="M53" s="132"/>
      <c r="N53" s="132"/>
      <c r="O53" s="132"/>
      <c r="P53" s="134"/>
    </row>
    <row r="54" spans="2:16" ht="14.1" customHeight="1" thickTop="1" thickBot="1" x14ac:dyDescent="0.4">
      <c r="B54" s="126" t="s">
        <v>171</v>
      </c>
      <c r="C54" s="127"/>
      <c r="D54" s="127"/>
      <c r="E54" s="127"/>
      <c r="F54" s="112"/>
      <c r="G54" s="128"/>
      <c r="H54" s="129"/>
      <c r="I54" s="129"/>
      <c r="J54" s="129"/>
      <c r="K54" s="129"/>
      <c r="L54" s="129"/>
      <c r="M54" s="129"/>
      <c r="N54" s="129"/>
      <c r="O54" s="129"/>
      <c r="P54" s="130"/>
    </row>
    <row r="55" spans="2:16" ht="13.5" customHeight="1" thickTop="1" x14ac:dyDescent="0.35"/>
    <row r="56" spans="2:16" ht="17.25" customHeight="1" x14ac:dyDescent="0.35">
      <c r="B56" s="177" t="s">
        <v>69</v>
      </c>
      <c r="C56" s="177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8" t="s">
        <v>70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80"/>
      <c r="N57" s="181" t="s">
        <v>71</v>
      </c>
      <c r="O57" s="179"/>
      <c r="P57" s="182"/>
    </row>
    <row r="58" spans="2:16" ht="17.100000000000001" customHeight="1" x14ac:dyDescent="0.35">
      <c r="B58" s="183" t="s">
        <v>72</v>
      </c>
      <c r="C58" s="184"/>
      <c r="D58" s="185"/>
      <c r="E58" s="183" t="s">
        <v>73</v>
      </c>
      <c r="F58" s="184"/>
      <c r="G58" s="185"/>
      <c r="H58" s="184" t="s">
        <v>74</v>
      </c>
      <c r="I58" s="184"/>
      <c r="J58" s="184"/>
      <c r="K58" s="186" t="s">
        <v>75</v>
      </c>
      <c r="L58" s="184"/>
      <c r="M58" s="187"/>
      <c r="N58" s="188"/>
      <c r="O58" s="184"/>
      <c r="P58" s="189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165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1" t="s">
        <v>99</v>
      </c>
      <c r="L64" s="142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5" t="s">
        <v>105</v>
      </c>
      <c r="C69" s="135"/>
      <c r="D69" s="81"/>
      <c r="E69" s="81"/>
      <c r="F69" s="137" t="s">
        <v>106</v>
      </c>
      <c r="G69" s="139" t="s">
        <v>107</v>
      </c>
      <c r="H69" s="81"/>
      <c r="I69" s="135" t="s">
        <v>108</v>
      </c>
      <c r="J69" s="13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6"/>
      <c r="C70" s="136"/>
      <c r="D70" s="85"/>
      <c r="E70" s="86"/>
      <c r="F70" s="138"/>
      <c r="G70" s="140"/>
      <c r="H70" s="87"/>
      <c r="I70" s="136"/>
      <c r="J70" s="13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-157.78399999999999</v>
      </c>
      <c r="D72" s="60">
        <v>-158.38499999999999</v>
      </c>
      <c r="E72" s="100" t="s">
        <v>118</v>
      </c>
      <c r="F72" s="60">
        <v>26.63</v>
      </c>
      <c r="G72" s="60">
        <v>25.6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-153.16499999999999</v>
      </c>
      <c r="D73" s="60">
        <v>-153.63200000000001</v>
      </c>
      <c r="E73" s="102" t="s">
        <v>122</v>
      </c>
      <c r="F73" s="61">
        <v>29.72</v>
      </c>
      <c r="G73" s="61">
        <v>35.630000000000003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-207.35</v>
      </c>
      <c r="D74" s="60">
        <v>-204.09299999999999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-119.858</v>
      </c>
      <c r="D75" s="60">
        <v>-122.554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36.613999999999997</v>
      </c>
      <c r="D76" s="60">
        <v>36.011000000000003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34.406999999999996</v>
      </c>
      <c r="D77" s="60">
        <v>33.69</v>
      </c>
      <c r="E77" s="102" t="s">
        <v>142</v>
      </c>
      <c r="F77" s="62">
        <v>265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30.015999999999998</v>
      </c>
      <c r="D78" s="60">
        <v>29.286000000000001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28.672999999999998</v>
      </c>
      <c r="D79" s="60">
        <v>27.896000000000001</v>
      </c>
      <c r="E79" s="100" t="s">
        <v>152</v>
      </c>
      <c r="F79" s="60">
        <v>18.100000000000001</v>
      </c>
      <c r="G79" s="60">
        <v>18.899999999999999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9.9999999999999995E-7</v>
      </c>
      <c r="D80" s="64">
        <v>1.0100000000000001E-6</v>
      </c>
      <c r="E80" s="102" t="s">
        <v>157</v>
      </c>
      <c r="F80" s="61">
        <v>40.6</v>
      </c>
      <c r="G80" s="61">
        <v>61.8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179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4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6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2025-02-19T19:44:19Z</dcterms:modified>
</cp:coreProperties>
</file>