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2\"/>
    </mc:Choice>
  </mc:AlternateContent>
  <xr:revisionPtr revIDLastSave="0" documentId="13_ncr:1_{BC29AD12-4C50-4EC6-9934-F4A0BF7805BC}" xr6:coauthVersionLast="47" xr6:coauthVersionMax="47" xr10:uidLastSave="{00000000-0000-0000-0000-000000000000}"/>
  <bookViews>
    <workbookView xWindow="27360" yWindow="14220" windowWidth="19212" windowHeight="2272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<sst xmlns="http://schemas.openxmlformats.org/spreadsheetml/2006/main" count="225" uniqueCount="210">
  <si>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</si>
  <si>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</si>
  <si>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</si>
  <si>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</si>
  <si>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</si>
  <si>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</si>
  <si>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</si>
  <si>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</si>
  <si>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</si>
  <si>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</si>
  <si>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</si>
  <si>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</si>
  <si>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</si>
  <si>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</si>
  <si>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</si>
  <si>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</si>
  <si>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</si>
  <si>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</si>
  <si>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</si>
  <si>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</si>
  <si>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</si>
  <si>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</si>
  <si>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</si>
  <si>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</si>
  <si>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</si>
  <si>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</si>
  <si>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</si>
  <si>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</si>
  <si>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</si>
  <si>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</si>
  <si>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</si>
  <si>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</si>
  <si>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</si>
  <si>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</si>
  <si>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</si>
  <si>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</si>
  <si>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</si>
  <si>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</si>
  <si>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</si>
  <si>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</si>
  <si>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</si>
  <si>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</si>
  <si>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</si>
  <si>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</si>
  <si>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</si>
  <si>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</si>
  <si>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</si>
  <si>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</si>
  <si>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</si>
  <si>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</si>
  <si>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</si>
  <si>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</si>
  <si>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</si>
  <si>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</si>
  <si>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</si>
  <si>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</si>
  <si>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</si>
  <si>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</si>
  <si>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</si>
  <si>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</si>
  <si>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</si>
  <si>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</si>
  <si>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</si>
  <si>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</si>
  <si>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</si>
  <si>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</si>
  <si>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</si>
  <si>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</si>
  <si>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</si>
  <si>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</si>
  <si>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</si>
  <si>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</si>
  <si>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</si>
  <si>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</si>
  <si>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</si>
  <si>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</si>
  <si>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</si>
  <si>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</si>
  <si>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</si>
  <si>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</si>
  <si>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</si>
  <si>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</si>
  <si>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</si>
  <si>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</si>
  <si>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</si>
  <si>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</si>
  <si>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</si>
  <si>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</si>
  <si>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</si>
  <si>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</si>
  <si>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</si>
  <si>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</si>
  <si>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</si>
  <si>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</si>
  <si>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</si>
  <si>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</si>
  <si>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</si>
  <si>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</si>
  <si>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</si>
  <si>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</si>
  <si>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</si>
  <si>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</si>
  <si>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</si>
  <si>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</si>
  <si>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</si>
  <si>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</si>
  <si>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</si>
  <si>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</si>
  <si>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</si>
  <si>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</si>
  <si>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</si>
  <si>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</si>
  <si>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</si>
  <si>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</si>
  <si>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</si>
  <si>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</si>
  <si>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</si>
  <si>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</si>
  <si>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</si>
  <si>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</si>
  <si>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</si>
  <si>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</si>
  <si>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</si>
  <si>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</si>
  <si>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</si>
  <si>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</si>
  <si>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</si>
  <si>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</si>
  <si>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</si>
  <si>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</si>
  <si>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</si>
  <si>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</si>
  <si>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</si>
  <si>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</si>
  <si>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</si>
  <si>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</si>
  <si>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</si>
  <si>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</si>
  <si>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</si>
  <si>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</si>
  <si>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</si>
  <si>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</si>
  <si>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</si>
  <si>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</si>
  <si>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</si>
  <si>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</si>
  <si>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</si>
  <si>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</si>
  <si>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</si>
  <si>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</si>
  <si>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</si>
  <si>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</si>
  <si>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</si>
  <si>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</si>
  <si>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</si>
  <si>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</si>
  <si>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</si>
  <si>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</si>
  <si>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</si>
  <si>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</si>
  <si>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</si>
  <si>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</si>
  <si>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</si>
  <si>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</si>
  <si>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</si>
  <si>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</si>
  <si>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</si>
  <si>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</si>
  <si>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</si>
  <si>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</si>
  <si>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</si>
  <si>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</si>
  <si>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</si>
  <si>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</si>
  <si>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</si>
  <si>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</si>
  <si>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</si>
  <si>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</si>
  <si>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</si>
  <si>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월령 40%이상으로 방풍막 연결</t>
  </si>
  <si>
    <t>OBS</t>
  </si>
  <si>
    <t>ALL</t>
  </si>
  <si>
    <t>SITE-KSP</t>
    <phoneticPr fontId="3" type="noConversion"/>
  </si>
  <si>
    <t>SITE-KAMP</t>
    <phoneticPr fontId="3" type="noConversion"/>
  </si>
  <si>
    <t>SITE-TMT</t>
    <phoneticPr fontId="3" type="noConversion"/>
  </si>
  <si>
    <t>TMT</t>
    <phoneticPr fontId="3" type="noConversion"/>
  </si>
  <si>
    <t>-</t>
    <phoneticPr fontId="3" type="noConversion"/>
  </si>
  <si>
    <t>ALL</t>
    <phoneticPr fontId="3" type="noConversion"/>
  </si>
  <si>
    <t>NNW</t>
    <phoneticPr fontId="3" type="noConversion"/>
  </si>
  <si>
    <t>두원재</t>
    <phoneticPr fontId="3" type="noConversion"/>
  </si>
  <si>
    <t>M_065373-065374:N</t>
    <phoneticPr fontId="3" type="noConversion"/>
  </si>
  <si>
    <t>D_065312-065315</t>
    <phoneticPr fontId="3" type="noConversion"/>
  </si>
  <si>
    <t>D_065312-065315 방풍막에 가려짐 / 방풍막이 계속해서 작동하지 않아 2차례 TCS 재실행 후 정상화 됨</t>
    <phoneticPr fontId="3" type="noConversion"/>
  </si>
  <si>
    <t>D_065365</t>
    <phoneticPr fontId="3" type="noConversion"/>
  </si>
  <si>
    <t>D_065331</t>
    <phoneticPr fontId="3" type="noConversion"/>
  </si>
  <si>
    <t>D_065370</t>
    <phoneticPr fontId="3" type="noConversion"/>
  </si>
  <si>
    <t>D_065331 / D_065365 / D_065370 방풍막에 가려짐 / TCS 재실행 후 정상화 됨</t>
    <phoneticPr fontId="3" type="noConversion"/>
  </si>
  <si>
    <t>L_065322-065346</t>
    <phoneticPr fontId="3" type="noConversion"/>
  </si>
  <si>
    <t>I_065394</t>
    <phoneticPr fontId="3" type="noConversion"/>
  </si>
  <si>
    <t>I_065394 필터정보 빠져있음</t>
    <phoneticPr fontId="3" type="noConversion"/>
  </si>
  <si>
    <t>L_065371-065411</t>
    <phoneticPr fontId="3" type="noConversion"/>
  </si>
  <si>
    <t>M_065462-065467:T</t>
    <phoneticPr fontId="3" type="noConversion"/>
  </si>
  <si>
    <t>M_065469:M/T</t>
    <phoneticPr fontId="3" type="noConversion"/>
  </si>
  <si>
    <t>M_065470-065471:T</t>
    <phoneticPr fontId="3" type="noConversion"/>
  </si>
  <si>
    <t>M_065462-065467:T / M_065469:M/T / M_065470-065471:T IC T칩 포트를 잘못 알아 다른곳에 계속 destory함 / 변경된 IC K 에서 destory 후 정상화 됨</t>
    <phoneticPr fontId="3" type="noConversion"/>
  </si>
  <si>
    <t>망원경과 돔이 원위치로 이동하지 않아 재실행 후 정상화됨 / 오후 flat 건너뜀</t>
    <phoneticPr fontId="3" type="noConversion"/>
  </si>
  <si>
    <t>IC T칩 크래쉬로 TMT 일부와 오전 flat 건너뜀</t>
    <phoneticPr fontId="3" type="noConversion"/>
  </si>
  <si>
    <t>SE</t>
    <phoneticPr fontId="3" type="noConversion"/>
  </si>
  <si>
    <t>ESE</t>
    <phoneticPr fontId="3" type="noConversion"/>
  </si>
  <si>
    <t>viewchkimg프로그램 실행 할 수 없어 시상확인 못함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</si>
</sst>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B90" sqref="B90:P90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45699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0.43333333333333335</v>
      </c>
      <c r="D9" s="8" t="s">
        <v>186</v>
      </c>
      <c r="E9" s="8">
        <v>18.100000000000001</v>
      </c>
      <c r="F9" s="8">
        <v>79</v>
      </c>
      <c r="G9" s="36" t="s">
        <v>208</v>
      </c>
      <c r="H9" s="8">
        <v>5.3</v>
      </c>
      <c r="I9" s="36">
        <v>97.8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186</v>
      </c>
      <c r="E10" s="8">
        <v>16.899999999999999</v>
      </c>
      <c r="F10" s="8">
        <v>79.7</v>
      </c>
      <c r="G10" s="36" t="s">
        <v>207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0.76041666666666663</v>
      </c>
      <c r="D11" s="15" t="s">
        <v>186</v>
      </c>
      <c r="E11" s="15">
        <v>18.3</v>
      </c>
      <c r="F11" s="15">
        <v>66</v>
      </c>
      <c r="G11" s="36" t="s">
        <v>188</v>
      </c>
      <c r="H11" s="15">
        <v>2.8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24.327083333333334</v>
      </c>
      <c r="D12" s="19" t="e">
        <f>AVERAGE(D9:D11)</f>
        <v>#DIV/0!</v>
      </c>
      <c r="E12" s="19">
        <f>AVERAGE(E9:E11)</f>
        <v>17.766666666666666</v>
      </c>
      <c r="F12" s="20">
        <f>AVERAGE(F9:F11)</f>
        <v>74.899999999999991</v>
      </c>
      <c r="G12" s="21"/>
      <c r="H12" s="22">
        <f>AVERAGE(H9:H11)</f>
        <v>3.2333333333333329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180</v>
      </c>
      <c r="D16" s="27" t="s">
        <v>181</v>
      </c>
      <c r="E16" s="27" t="s">
        <v>185</v>
      </c>
      <c r="F16" s="27" t="s">
        <v>182</v>
      </c>
      <c r="G16" s="117" t="s">
        <v>183</v>
      </c>
      <c r="H16" s="117" t="s">
        <v>184</v>
      </c>
      <c r="I16" s="27" t="s">
        <v>185</v>
      </c>
      <c r="J16" s="27" t="s">
        <v>187</v>
      </c>
      <c r="K16" s="27"/>
      <c r="L16" s="27"/>
      <c r="M16" s="27"/>
      <c r="N16" s="27"/>
      <c r="O16" s="27"/>
      <c r="P16" s="27" t="s">
        <v>180</v>
      </c>
    </row>
    <row r="17" spans="2:16" ht="14.1" customHeight="1" x14ac:dyDescent="0.35">
      <c r="B17" s="35" t="s">
        <v>41</v>
      </c>
      <c r="C17" s="28">
        <v>0.39444444444444443</v>
      </c>
      <c r="D17" s="28">
        <v>0.39513888888888887</v>
      </c>
      <c r="E17" s="28">
        <v>0.41249999999999998</v>
      </c>
      <c r="F17" s="28">
        <v>0.43333333333333335</v>
      </c>
      <c r="G17" s="28">
        <v>0.59444444444444444</v>
      </c>
      <c r="H17" s="28">
        <v>0.67986111111111114</v>
      </c>
      <c r="I17" s="28">
        <v>0.76458333333333328</v>
      </c>
      <c r="J17" s="28">
        <v>0.80625000000000002</v>
      </c>
      <c r="K17" s="28"/>
      <c r="L17" s="28"/>
      <c r="M17" s="28"/>
      <c r="N17" s="28"/>
      <c r="O17" s="28"/>
      <c r="P17" s="28">
        <v>0.80972222222222223</v>
      </c>
    </row>
    <row r="18" spans="2:16" ht="14.1" customHeight="1" x14ac:dyDescent="0.35">
      <c r="B18" s="35" t="s">
        <v>42</v>
      </c>
      <c r="C18" s="27">
        <v>65258</v>
      </c>
      <c r="D18" s="27">
        <v>65259</v>
      </c>
      <c r="E18" s="27">
        <v>65267</v>
      </c>
      <c r="F18" s="27">
        <v>65279</v>
      </c>
      <c r="G18" s="27">
        <v>65366</v>
      </c>
      <c r="H18" s="27">
        <v>65412</v>
      </c>
      <c r="I18" s="27">
        <v>65464</v>
      </c>
      <c r="J18" s="27">
        <v>65473</v>
      </c>
      <c r="K18" s="27"/>
      <c r="L18" s="27"/>
      <c r="M18" s="27"/>
      <c r="N18" s="27"/>
      <c r="O18" s="27"/>
      <c r="P18" s="27">
        <v>65478</v>
      </c>
    </row>
    <row r="19" spans="2:16" ht="14.1" customHeight="1" thickBot="1" x14ac:dyDescent="0.4">
      <c r="B19" s="13" t="s">
        <v>43</v>
      </c>
      <c r="C19" s="29"/>
      <c r="D19" s="27">
        <v>65263</v>
      </c>
      <c r="E19" s="30">
        <v>65278</v>
      </c>
      <c r="F19" s="30">
        <v>65365</v>
      </c>
      <c r="G19" s="30">
        <v>65411</v>
      </c>
      <c r="H19" s="30">
        <v>65463</v>
      </c>
      <c r="I19" s="30">
        <v>65472</v>
      </c>
      <c r="J19" s="30">
        <v>65477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87</v>
      </c>
      <c r="G20" s="33">
        <f>IF(ISNUMBER(G18),G19-G18+1,"")</f>
        <v>46</v>
      </c>
      <c r="H20" s="33">
        <f>IF(ISNUMBER(H18),H19-H18+1,"")</f>
        <v>52</v>
      </c>
      <c r="I20" s="33">
        <f t="shared" ref="I20:O20" si="0">IF(ISNUMBER(I18),I19-I18+1,"")</f>
        <v>9</v>
      </c>
      <c r="J20" s="33">
        <f t="shared" si="0"/>
        <v>5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178</v>
      </c>
      <c r="F24" s="154"/>
      <c r="G24" s="154"/>
      <c r="H24" s="154"/>
      <c r="I24" s="154"/>
      <c r="J24" s="106"/>
      <c r="K24" s="106"/>
      <c r="L24" s="36" t="s">
        <v>176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170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164</v>
      </c>
      <c r="F26" s="154"/>
      <c r="G26" s="154"/>
      <c r="H26" s="154"/>
      <c r="I26" s="154"/>
      <c r="J26" s="106"/>
      <c r="K26" s="106"/>
      <c r="L26" s="36" t="s">
        <v>177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0.32708333333333334</v>
      </c>
      <c r="N30" s="43"/>
      <c r="O30" s="45"/>
      <c r="P30" s="46">
        <f>SUM(C30:J30,L30:N30)</f>
        <v>0.32708333333333334</v>
      </c>
    </row>
    <row r="31" spans="2:16" ht="14.1" customHeight="1" x14ac:dyDescent="0.35">
      <c r="B31" s="37" t="s">
        <v>169</v>
      </c>
      <c r="C31" s="47"/>
      <c r="D31" s="7">
        <v>0.20277777777777778</v>
      </c>
      <c r="E31" s="7">
        <v>8.5416666666666669E-2</v>
      </c>
      <c r="F31" s="7"/>
      <c r="G31" s="7"/>
      <c r="H31" s="7"/>
      <c r="I31" s="7"/>
      <c r="J31" s="7"/>
      <c r="K31" s="7">
        <v>0.13263888888888889</v>
      </c>
      <c r="L31" s="7"/>
      <c r="M31" s="7"/>
      <c r="N31" s="7"/>
      <c r="O31" s="48"/>
      <c r="P31" s="46">
        <f>SUM(C31:N31)</f>
        <v>0.42083333333333328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0</v>
      </c>
      <c r="D34" s="110">
        <f t="shared" ref="D34:P34" si="1">D31-D32-D33</f>
        <v>0.20277777777777778</v>
      </c>
      <c r="E34" s="110">
        <f t="shared" si="1"/>
        <v>8.5416666666666669E-2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0.13263888888888889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0.42083333333333328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 t="s">
        <v>191</v>
      </c>
      <c r="D36" s="145"/>
      <c r="E36" s="144" t="s">
        <v>197</v>
      </c>
      <c r="F36" s="145"/>
      <c r="G36" s="144" t="s">
        <v>194</v>
      </c>
      <c r="H36" s="145"/>
      <c r="I36" s="144" t="s">
        <v>193</v>
      </c>
      <c r="J36" s="145"/>
      <c r="K36" s="144" t="s">
        <v>195</v>
      </c>
      <c r="L36" s="145"/>
      <c r="M36" s="144" t="s">
        <v>200</v>
      </c>
      <c r="N36" s="145"/>
      <c r="O36" s="118" t="s">
        <v>190</v>
      </c>
      <c r="P36" s="118"/>
    </row>
    <row r="37" spans="2:16" ht="18" customHeight="1" x14ac:dyDescent="0.35">
      <c r="B37" s="158"/>
      <c r="C37" s="144" t="s">
        <v>198</v>
      </c>
      <c r="D37" s="145"/>
      <c r="E37" s="118" t="s">
        <v>201</v>
      </c>
      <c r="F37" s="118"/>
      <c r="G37" s="118" t="s">
        <v>202</v>
      </c>
      <c r="H37" s="118"/>
      <c r="I37" s="118" t="s">
        <v>203</v>
      </c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 t="s">
        <v>205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67" t="s">
        <v>192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66" t="s">
        <v>196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 t="s">
        <v>199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8" t="s">
        <v>204</v>
      </c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 t="s">
        <v>206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80" t="s">
        <v>209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66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66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6" t="s">
        <v>167</v>
      </c>
      <c r="C53" s="187"/>
      <c r="D53" s="115"/>
      <c r="E53" s="115"/>
      <c r="F53" s="115"/>
      <c r="G53" s="188"/>
      <c r="H53" s="187"/>
      <c r="I53" s="187"/>
      <c r="J53" s="187"/>
      <c r="K53" s="187"/>
      <c r="L53" s="187"/>
      <c r="M53" s="187"/>
      <c r="N53" s="187"/>
      <c r="O53" s="187"/>
      <c r="P53" s="189"/>
    </row>
    <row r="54" spans="2:16" ht="14.1" customHeight="1" thickTop="1" thickBot="1" x14ac:dyDescent="0.4">
      <c r="B54" s="181" t="s">
        <v>171</v>
      </c>
      <c r="C54" s="182"/>
      <c r="D54" s="182"/>
      <c r="E54" s="182"/>
      <c r="F54" s="112"/>
      <c r="G54" s="183"/>
      <c r="H54" s="184"/>
      <c r="I54" s="184"/>
      <c r="J54" s="184"/>
      <c r="K54" s="184"/>
      <c r="L54" s="184"/>
      <c r="M54" s="184"/>
      <c r="N54" s="184"/>
      <c r="O54" s="184"/>
      <c r="P54" s="185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1" t="s">
        <v>76</v>
      </c>
      <c r="C59" s="161"/>
      <c r="D59" s="58">
        <v>7</v>
      </c>
      <c r="E59" s="171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1" t="s">
        <v>81</v>
      </c>
      <c r="C60" s="161"/>
      <c r="D60" s="58" t="b">
        <v>1</v>
      </c>
      <c r="E60" s="171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1" t="s">
        <v>86</v>
      </c>
      <c r="C61" s="161"/>
      <c r="D61" s="58" t="b">
        <v>1</v>
      </c>
      <c r="E61" s="171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1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1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1" t="s">
        <v>98</v>
      </c>
      <c r="F64" s="161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-158.024</v>
      </c>
      <c r="D72" s="60">
        <v>-158.64500000000001</v>
      </c>
      <c r="E72" s="100" t="s">
        <v>118</v>
      </c>
      <c r="F72" s="60">
        <v>26.04</v>
      </c>
      <c r="G72" s="60">
        <v>25.09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-153.16499999999999</v>
      </c>
      <c r="D73" s="60">
        <v>-154.11600000000001</v>
      </c>
      <c r="E73" s="102" t="s">
        <v>122</v>
      </c>
      <c r="F73" s="61">
        <v>36.57</v>
      </c>
      <c r="G73" s="61">
        <v>36.909999999999997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-199.11699999999999</v>
      </c>
      <c r="D74" s="60">
        <v>-204.88399999999999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-120.57899999999999</v>
      </c>
      <c r="D75" s="60">
        <v>-122.568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35.972999999999999</v>
      </c>
      <c r="D76" s="60">
        <v>35.631999999999998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33.561999999999998</v>
      </c>
      <c r="D77" s="60">
        <v>33.162999999999997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29.266999999999999</v>
      </c>
      <c r="D78" s="60">
        <v>28.771000000000001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27.887</v>
      </c>
      <c r="D79" s="60">
        <v>27.26</v>
      </c>
      <c r="E79" s="100" t="s">
        <v>152</v>
      </c>
      <c r="F79" s="60">
        <v>16.8</v>
      </c>
      <c r="G79" s="60">
        <v>18.600000000000001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2.11E-7</v>
      </c>
      <c r="D80" s="64">
        <v>2.6E-7</v>
      </c>
      <c r="E80" s="102" t="s">
        <v>157</v>
      </c>
      <c r="F80" s="61">
        <v>69.2</v>
      </c>
      <c r="G80" s="61">
        <v>56.6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179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2025-02-11T19:53:14Z</dcterms:modified>
</cp:coreProperties>
</file>