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E76EBC90-1CFE-4AF8-81D4-F705336E10D4}" xr6:coauthVersionLast="47" xr6:coauthVersionMax="47" xr10:uidLastSave="{00000000-0000-0000-0000-000000000000}"/>
  <bookViews>
    <workbookView xWindow="23724" yWindow="2652" windowWidth="19224" windowHeight="2272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<sst xmlns="http://schemas.openxmlformats.org/spreadsheetml/2006/main" count="219" uniqueCount="207">
  <si>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</si>
  <si>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</si>
  <si>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</si>
  <si>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</si>
  <si>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</si>
  <si>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</si>
  <si>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</si>
  <si>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</si>
  <si>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</si>
  <si>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</si>
  <si>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</si>
  <si>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</si>
  <si>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</si>
  <si>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</si>
  <si>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</si>
  <si>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</si>
  <si>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</si>
  <si>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</si>
  <si>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</si>
  <si>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</si>
  <si>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</si>
  <si>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</si>
  <si>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</si>
  <si>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</si>
  <si>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</si>
  <si>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</si>
  <si>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</si>
  <si>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</si>
  <si>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</si>
  <si>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</si>
  <si>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</si>
  <si>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</si>
  <si>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</si>
  <si>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</si>
  <si>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</si>
  <si>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</si>
  <si>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</si>
  <si>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</si>
  <si>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</si>
  <si>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</si>
  <si>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</si>
  <si>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</si>
  <si>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</si>
  <si>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</si>
  <si>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</si>
  <si>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</si>
  <si>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</si>
  <si>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</si>
  <si>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</si>
  <si>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</si>
  <si>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</si>
  <si>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</si>
  <si>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</si>
  <si>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</si>
  <si>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</si>
  <si>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</si>
  <si>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</si>
  <si>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</si>
  <si>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</si>
  <si>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</si>
  <si>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</si>
  <si>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</si>
  <si>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</si>
  <si>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</si>
  <si>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</si>
  <si>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</si>
  <si>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</si>
  <si>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</si>
  <si>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</si>
  <si>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</si>
  <si>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</si>
  <si>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</si>
  <si>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</si>
  <si>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</si>
  <si>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</si>
  <si>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</si>
  <si>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</si>
  <si>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</si>
  <si>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</si>
  <si>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</si>
  <si>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</si>
  <si>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</si>
  <si>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</si>
  <si>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</si>
  <si>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</si>
  <si>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</si>
  <si>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</si>
  <si>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</si>
  <si>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</si>
  <si>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</si>
  <si>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</si>
  <si>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</si>
  <si>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</si>
  <si>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</si>
  <si>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</si>
  <si>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</si>
  <si>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</si>
  <si>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</si>
  <si>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</si>
  <si>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</si>
  <si>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</si>
  <si>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</si>
  <si>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</si>
  <si>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</si>
  <si>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</si>
  <si>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</si>
  <si>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</si>
  <si>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</si>
  <si>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</si>
  <si>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</si>
  <si>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</si>
  <si>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</si>
  <si>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</si>
  <si>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</si>
  <si>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</si>
  <si>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</si>
  <si>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</si>
  <si>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</si>
  <si>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</si>
  <si>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</si>
  <si>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</si>
  <si>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</si>
  <si>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</si>
  <si>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</si>
  <si>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</si>
  <si>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</si>
  <si>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</si>
  <si>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</si>
  <si>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</si>
  <si>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</si>
  <si>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</si>
  <si>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</si>
  <si>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</si>
  <si>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</si>
  <si>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</si>
  <si>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</si>
  <si>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</si>
  <si>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</si>
  <si>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</si>
  <si>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</si>
  <si>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</si>
  <si>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</si>
  <si>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</si>
  <si>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</si>
  <si>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</si>
  <si>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</si>
  <si>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</si>
  <si>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</si>
  <si>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</si>
  <si>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</si>
  <si>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</si>
  <si>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</si>
  <si>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</si>
  <si>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</si>
  <si>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</si>
  <si>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</si>
  <si>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</si>
  <si>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</si>
  <si>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</si>
  <si>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</si>
  <si>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</si>
  <si>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</si>
  <si>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</si>
  <si>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</si>
  <si>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</si>
  <si>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</si>
  <si>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</si>
  <si>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</si>
  <si>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</si>
  <si>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</si>
  <si>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</si>
  <si>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</si>
  <si>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</si>
  <si>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</si>
  <si>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</si>
  <si>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</si>
  <si>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</si>
  <si>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</si>
  <si>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</si>
  <si>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김예은</t>
  </si>
  <si>
    <t>월령 40%이상으로 방풍막 연결</t>
  </si>
  <si>
    <t>OBS</t>
  </si>
  <si>
    <t>ALL</t>
  </si>
  <si>
    <t>I-BAND 촬영 함</t>
    <phoneticPr fontId="3" type="noConversion"/>
  </si>
  <si>
    <t>L_065140-065146</t>
    <phoneticPr fontId="3" type="noConversion"/>
  </si>
  <si>
    <t>E_065151-065158</t>
    <phoneticPr fontId="3" type="noConversion"/>
  </si>
  <si>
    <t>E_065171-065172</t>
    <phoneticPr fontId="3" type="noConversion"/>
  </si>
  <si>
    <t>E_065171-065172 shutter가 멈추어서 망원경과 맞지 않은 상태에서 노출 됨/ Dome shutter control 재실행 후 정상화 됨</t>
    <phoneticPr fontId="3" type="noConversion"/>
  </si>
  <si>
    <t>SITE-KSP</t>
    <phoneticPr fontId="3" type="noConversion"/>
  </si>
  <si>
    <t>SITE-KAMP</t>
    <phoneticPr fontId="3" type="noConversion"/>
  </si>
  <si>
    <t>SITE-TMT</t>
    <phoneticPr fontId="3" type="noConversion"/>
  </si>
  <si>
    <t>TMT</t>
    <phoneticPr fontId="3" type="noConversion"/>
  </si>
  <si>
    <t>-</t>
    <phoneticPr fontId="3" type="noConversion"/>
  </si>
  <si>
    <t>[10:00] 짙은 구름으로 인한 관측 대기/ [13:50] 관측 재개</t>
    <phoneticPr fontId="3" type="noConversion"/>
  </si>
  <si>
    <t>E_065049-065057 B/V/R 각 filter로 dome flat 촬영 함</t>
    <phoneticPr fontId="3" type="noConversion"/>
  </si>
  <si>
    <t>L_065140-065146 빛이 번진듯한 영상(ALT42.7/AZ-170.6/HA +00:28:34)/ 달빛이 방풍막에 반사되어 영향을 받은 것으로 추정 함</t>
    <phoneticPr fontId="3" type="noConversion"/>
  </si>
  <si>
    <t>E_065151-065158 당시 전천카메라를 확인 할 수 없으나, 빛이 옅게 반사된것처럼 영상이 나옴</t>
    <phoneticPr fontId="3" type="noConversion"/>
  </si>
  <si>
    <t>L_065181-065184</t>
    <phoneticPr fontId="3" type="noConversion"/>
  </si>
  <si>
    <t xml:space="preserve">   L_065181-065184 위와 동일하게 빛이 번진듯한 영상(ALT38.7/AZ -143.0/HA +01:54:46)/ 뒤로 갈 수록 value 값이 높아짐</t>
    <phoneticPr fontId="3" type="noConversion"/>
  </si>
  <si>
    <t>ALL</t>
    <phoneticPr fontId="3" type="noConversion"/>
  </si>
  <si>
    <t>촬영 위치에 구름으로 인해 오전 플랫 건너뜀</t>
    <phoneticPr fontId="3" type="noConversion"/>
  </si>
  <si>
    <t>E_065256</t>
    <phoneticPr fontId="3" type="noConversion"/>
  </si>
  <si>
    <t>ENE</t>
    <phoneticPr fontId="3" type="noConversion"/>
  </si>
  <si>
    <t>N</t>
    <phoneticPr fontId="3" type="noConversion"/>
  </si>
  <si>
    <t>NNW</t>
    <phoneticPr fontId="3" type="noConversion"/>
  </si>
  <si>
    <t>E_065256 script observation progress failed로 obs가 한 장 더 찍힘</t>
    <phoneticPr fontId="3" type="noConversion"/>
  </si>
  <si>
    <t>E_065049-065057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</si>
</sst>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13" zoomScale="145" zoomScaleNormal="145" workbookViewId="0">
      <selection activeCell="C37" sqref="C37:D3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45698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56.969696969696969</v>
      </c>
      <c r="M3" s="159"/>
      <c r="N3" s="66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0.43402777777777773</v>
      </c>
      <c r="D9" s="8" t="s">
        <v>192</v>
      </c>
      <c r="E9" s="8">
        <v>19.100000000000001</v>
      </c>
      <c r="F9" s="8">
        <v>62.7</v>
      </c>
      <c r="G9" s="36" t="s">
        <v>202</v>
      </c>
      <c r="H9" s="8">
        <v>2</v>
      </c>
      <c r="I9" s="36">
        <v>93.6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1.2</v>
      </c>
      <c r="E10" s="8">
        <v>17</v>
      </c>
      <c r="F10" s="8">
        <v>73.5</v>
      </c>
      <c r="G10" s="36" t="s">
        <v>203</v>
      </c>
      <c r="H10" s="8">
        <v>15.3</v>
      </c>
      <c r="I10" s="11"/>
      <c r="J10" s="9">
        <f>IF(L10, 1, 0) + IF(M10, 2, 0) + IF(N10, 4, 0) + IF(O10, 8, 0) + IF(P10, 16, 0)</f>
        <v>3</v>
      </c>
      <c r="K10" s="12" t="b">
        <v>1</v>
      </c>
      <c r="L10" s="12" t="b">
        <v>1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0.7597222222222223</v>
      </c>
      <c r="D11" s="15">
        <v>0.9</v>
      </c>
      <c r="E11" s="15">
        <v>16.8</v>
      </c>
      <c r="F11" s="15">
        <v>77.3</v>
      </c>
      <c r="G11" s="36" t="s">
        <v>204</v>
      </c>
      <c r="H11" s="15">
        <v>7.8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24.325694444444444</v>
      </c>
      <c r="D12" s="19">
        <f>AVERAGE(D9:D11)</f>
        <v>1.05</v>
      </c>
      <c r="E12" s="19">
        <f>AVERAGE(E9:E11)</f>
        <v>17.633333333333336</v>
      </c>
      <c r="F12" s="20">
        <f>AVERAGE(F9:F11)</f>
        <v>71.166666666666671</v>
      </c>
      <c r="G12" s="21"/>
      <c r="H12" s="22">
        <f>AVERAGE(H9:H11)</f>
        <v>8.3666666666666671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181</v>
      </c>
      <c r="D16" s="27" t="s">
        <v>182</v>
      </c>
      <c r="E16" s="27" t="s">
        <v>188</v>
      </c>
      <c r="F16" s="27" t="s">
        <v>189</v>
      </c>
      <c r="G16" s="117" t="s">
        <v>190</v>
      </c>
      <c r="H16" s="117" t="s">
        <v>191</v>
      </c>
      <c r="I16" s="27" t="s">
        <v>199</v>
      </c>
      <c r="J16" s="27"/>
      <c r="K16" s="27"/>
      <c r="L16" s="27"/>
      <c r="M16" s="27"/>
      <c r="N16" s="27"/>
      <c r="O16" s="27"/>
      <c r="P16" s="27" t="s">
        <v>181</v>
      </c>
    </row>
    <row r="17" spans="2:16" ht="14.1" customHeight="1" x14ac:dyDescent="0.35">
      <c r="B17" s="35" t="s">
        <v>41</v>
      </c>
      <c r="C17" s="28">
        <v>0.4236111111111111</v>
      </c>
      <c r="D17" s="28">
        <v>0.42430555555555555</v>
      </c>
      <c r="E17" s="28">
        <v>0.58194444444444449</v>
      </c>
      <c r="F17" s="28">
        <v>0.59583333333333333</v>
      </c>
      <c r="G17" s="28">
        <v>0.68055555555555558</v>
      </c>
      <c r="H17" s="28">
        <v>0.76249999999999996</v>
      </c>
      <c r="I17" s="28">
        <v>0.78541666666666665</v>
      </c>
      <c r="J17" s="28"/>
      <c r="K17" s="28"/>
      <c r="L17" s="28"/>
      <c r="M17" s="28"/>
      <c r="N17" s="28"/>
      <c r="O17" s="28"/>
      <c r="P17" s="28">
        <v>0.79027777777777775</v>
      </c>
    </row>
    <row r="18" spans="2:16" ht="14.1" customHeight="1" x14ac:dyDescent="0.35">
      <c r="B18" s="35" t="s">
        <v>42</v>
      </c>
      <c r="C18" s="27">
        <v>65029</v>
      </c>
      <c r="D18" s="27">
        <v>65030</v>
      </c>
      <c r="E18" s="27">
        <v>65127</v>
      </c>
      <c r="F18" s="27">
        <v>65135</v>
      </c>
      <c r="G18" s="27">
        <v>65187</v>
      </c>
      <c r="H18" s="27">
        <v>65239</v>
      </c>
      <c r="I18" s="27">
        <v>65251</v>
      </c>
      <c r="J18" s="27"/>
      <c r="K18" s="27"/>
      <c r="L18" s="27"/>
      <c r="M18" s="27"/>
      <c r="N18" s="27"/>
      <c r="O18" s="27"/>
      <c r="P18" s="27">
        <v>65257</v>
      </c>
    </row>
    <row r="19" spans="2:16" ht="14.1" customHeight="1" thickBot="1" x14ac:dyDescent="0.4">
      <c r="B19" s="13" t="s">
        <v>43</v>
      </c>
      <c r="C19" s="29"/>
      <c r="D19" s="27">
        <v>65122</v>
      </c>
      <c r="E19" s="30">
        <v>65134</v>
      </c>
      <c r="F19" s="30">
        <v>65186</v>
      </c>
      <c r="G19" s="30">
        <v>65238</v>
      </c>
      <c r="H19" s="30">
        <v>65250</v>
      </c>
      <c r="I19" s="30">
        <v>65255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93</v>
      </c>
      <c r="E20" s="33">
        <f>IF(ISNUMBER(E18),E19-E18+1,"")</f>
        <v>8</v>
      </c>
      <c r="F20" s="33">
        <f>IF(ISNUMBER(F18),F19-F18+1,"")</f>
        <v>52</v>
      </c>
      <c r="G20" s="33">
        <f>IF(ISNUMBER(G18),G19-G18+1,"")</f>
        <v>52</v>
      </c>
      <c r="H20" s="33">
        <f>IF(ISNUMBER(H18),H19-H18+1,"")</f>
        <v>12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/>
      <c r="D23" s="116"/>
      <c r="E23" s="36" t="s">
        <v>48</v>
      </c>
      <c r="F23" s="164"/>
      <c r="G23" s="164"/>
      <c r="H23" s="164"/>
      <c r="I23" s="164"/>
      <c r="J23" s="106"/>
      <c r="K23" s="106"/>
      <c r="L23" s="116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6"/>
      <c r="D24" s="106"/>
      <c r="E24" s="113" t="s">
        <v>178</v>
      </c>
      <c r="F24" s="164"/>
      <c r="G24" s="164"/>
      <c r="H24" s="164"/>
      <c r="I24" s="164"/>
      <c r="J24" s="106"/>
      <c r="K24" s="106"/>
      <c r="L24" s="36" t="s">
        <v>176</v>
      </c>
      <c r="M24" s="164"/>
      <c r="N24" s="164"/>
      <c r="O24" s="164"/>
      <c r="P24" s="164"/>
    </row>
    <row r="25" spans="2:16" ht="13.5" customHeight="1" x14ac:dyDescent="0.35">
      <c r="B25" s="165"/>
      <c r="C25" s="116"/>
      <c r="D25" s="116"/>
      <c r="E25" s="113" t="s">
        <v>170</v>
      </c>
      <c r="F25" s="164"/>
      <c r="G25" s="164"/>
      <c r="H25" s="164"/>
      <c r="I25" s="164"/>
      <c r="J25" s="106"/>
      <c r="K25" s="106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6"/>
      <c r="D26" s="106"/>
      <c r="E26" s="113" t="s">
        <v>164</v>
      </c>
      <c r="F26" s="164"/>
      <c r="G26" s="164"/>
      <c r="H26" s="164"/>
      <c r="I26" s="164"/>
      <c r="J26" s="106"/>
      <c r="K26" s="106"/>
      <c r="L26" s="36" t="s">
        <v>177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0.32569444444444445</v>
      </c>
      <c r="N30" s="43"/>
      <c r="O30" s="45"/>
      <c r="P30" s="46">
        <f>SUM(C30:J30,L30:N30)</f>
        <v>0.32569444444444445</v>
      </c>
    </row>
    <row r="31" spans="2:16" ht="14.1" customHeight="1" x14ac:dyDescent="0.35">
      <c r="B31" s="37" t="s">
        <v>169</v>
      </c>
      <c r="C31" s="47"/>
      <c r="D31" s="7">
        <v>0.15902777777777777</v>
      </c>
      <c r="E31" s="7">
        <v>8.4722222222222227E-2</v>
      </c>
      <c r="F31" s="7"/>
      <c r="G31" s="7"/>
      <c r="H31" s="7"/>
      <c r="I31" s="7"/>
      <c r="J31" s="7"/>
      <c r="K31" s="7">
        <v>0.1</v>
      </c>
      <c r="L31" s="7"/>
      <c r="M31" s="7"/>
      <c r="N31" s="7"/>
      <c r="O31" s="48"/>
      <c r="P31" s="46">
        <f>SUM(C31:N31)</f>
        <v>0.34375</v>
      </c>
    </row>
    <row r="32" spans="2:16" ht="14.1" customHeight="1" x14ac:dyDescent="0.35">
      <c r="B32" s="37" t="s">
        <v>65</v>
      </c>
      <c r="C32" s="49"/>
      <c r="D32" s="50">
        <v>0.14791666666666667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0.14791666666666667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1.1111111111111099E-2</v>
      </c>
      <c r="E34" s="110">
        <f t="shared" si="1"/>
        <v>8.4722222222222227E-2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0.1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0.19583333333333333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206</v>
      </c>
      <c r="D36" s="155"/>
      <c r="E36" s="154" t="s">
        <v>184</v>
      </c>
      <c r="F36" s="155"/>
      <c r="G36" s="154" t="s">
        <v>185</v>
      </c>
      <c r="H36" s="155"/>
      <c r="I36" s="154" t="s">
        <v>186</v>
      </c>
      <c r="J36" s="155"/>
      <c r="K36" s="154" t="s">
        <v>197</v>
      </c>
      <c r="L36" s="155"/>
      <c r="M36" s="154" t="s">
        <v>201</v>
      </c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35">
      <c r="B44" s="125" t="s">
        <v>193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46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5" t="s">
        <v>183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 t="s">
        <v>195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 t="s">
        <v>198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 t="s">
        <v>196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 t="s">
        <v>187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5" t="s">
        <v>205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5" t="s">
        <v>200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" customHeight="1" thickTop="1" thickBot="1" x14ac:dyDescent="0.4">
      <c r="B54" s="126" t="s">
        <v>171</v>
      </c>
      <c r="C54" s="127"/>
      <c r="D54" s="127"/>
      <c r="E54" s="127"/>
      <c r="F54" s="112">
        <v>282</v>
      </c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</v>
      </c>
      <c r="D72" s="60">
        <v>-158.6</v>
      </c>
      <c r="E72" s="100" t="s">
        <v>118</v>
      </c>
      <c r="F72" s="60">
        <v>23.2</v>
      </c>
      <c r="G72" s="60">
        <v>24.7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-154.30000000000001</v>
      </c>
      <c r="D73" s="60">
        <v>-153.9</v>
      </c>
      <c r="E73" s="102" t="s">
        <v>122</v>
      </c>
      <c r="F73" s="61">
        <v>39.200000000000003</v>
      </c>
      <c r="G73" s="61">
        <v>38.299999999999997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-206.4</v>
      </c>
      <c r="D74" s="60">
        <v>-204.2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-122.5333</v>
      </c>
      <c r="D75" s="60">
        <v>-123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33.299999999999997</v>
      </c>
      <c r="D76" s="60">
        <v>35.200000000000003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</v>
      </c>
      <c r="D77" s="60">
        <v>32.799999999999997</v>
      </c>
      <c r="E77" s="102" t="s">
        <v>142</v>
      </c>
      <c r="F77" s="62">
        <v>255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26.8</v>
      </c>
      <c r="D78" s="60">
        <v>28.5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25.2</v>
      </c>
      <c r="D79" s="60">
        <v>27</v>
      </c>
      <c r="E79" s="100" t="s">
        <v>152</v>
      </c>
      <c r="F79" s="60">
        <v>15.9</v>
      </c>
      <c r="G79" s="60">
        <v>18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1.2999999999999999E-4</v>
      </c>
      <c r="D80" s="64">
        <v>2.4299999999999999E-7</v>
      </c>
      <c r="E80" s="102" t="s">
        <v>157</v>
      </c>
      <c r="F80" s="61">
        <v>78.8</v>
      </c>
      <c r="G80" s="61">
        <v>68.3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2025-02-10T19:56:40Z</dcterms:modified>
</cp:coreProperties>
</file>