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Workbook________"/>
  <mc:AlternateContent xmlns:mc="http://schemas.openxmlformats.org/markup-compatibility/2006">
    <mc:Choice Requires="x15">
      <x15ac:absPath xmlns:x15ac="http://schemas.microsoft.com/office/spreadsheetml/2010/11/ac" url="C:\Users\KMTNetSSO\Desktop\관측일지\2025\2025.01\"/>
    </mc:Choice>
  </mc:AlternateContent>
  <bookViews>
    <workbookView xWindow="0" yWindow="0" windowWidth="5460" windowHeight="68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<sst xmlns="http://schemas.openxmlformats.org/spreadsheetml/2006/main" count="223" uniqueCount="208">
  <si>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</si>
  <si>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</si>
  <si>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</si>
  <si>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</si>
  <si>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</si>
  <si>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</si>
  <si>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</si>
  <si>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</si>
  <si>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</si>
  <si>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</si>
  <si>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</si>
  <si>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</si>
  <si>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</si>
  <si>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</si>
  <si>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</si>
  <si>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</si>
  <si>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</si>
  <si>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</si>
  <si>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</si>
  <si>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</si>
  <si>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</si>
  <si>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</si>
  <si>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</si>
  <si>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</si>
  <si>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</si>
  <si>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</si>
  <si>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</si>
  <si>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</si>
  <si>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</si>
  <si>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</si>
  <si>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</si>
  <si>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</si>
  <si>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</si>
  <si>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</si>
  <si>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</si>
  <si>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</si>
  <si>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</si>
  <si>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</si>
  <si>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</si>
  <si>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</si>
  <si>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</si>
  <si>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</si>
  <si>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</si>
  <si>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</si>
  <si>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</si>
  <si>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</si>
  <si>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</si>
  <si>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</si>
  <si>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</si>
  <si>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</si>
  <si>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</si>
  <si>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</si>
  <si>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</si>
  <si>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</si>
  <si>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</si>
  <si>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</si>
  <si>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</si>
  <si>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</si>
  <si>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</si>
  <si>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</si>
  <si>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</si>
  <si>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</si>
  <si>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</si>
  <si>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</si>
  <si>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</si>
  <si>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</si>
  <si>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</si>
  <si>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</si>
  <si>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</si>
  <si>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</si>
  <si>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</si>
  <si>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</si>
  <si>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</si>
  <si>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</si>
  <si>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</si>
  <si>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</si>
  <si>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</si>
  <si>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</si>
  <si>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</si>
  <si>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</si>
  <si>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</si>
  <si>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</si>
  <si>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</si>
  <si>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</si>
  <si>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</si>
  <si>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</si>
  <si>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</si>
  <si>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</si>
  <si>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</si>
  <si>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</si>
  <si>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</si>
  <si>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</si>
  <si>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</si>
  <si>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</si>
  <si>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</si>
  <si>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</si>
  <si>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</si>
  <si>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</si>
  <si>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</si>
  <si>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</si>
  <si>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</si>
  <si>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</si>
  <si>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</si>
  <si>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</si>
  <si>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</si>
  <si>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</si>
  <si>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</si>
  <si>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</si>
  <si>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</si>
  <si>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</si>
  <si>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</si>
  <si>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</si>
  <si>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</si>
  <si>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</si>
  <si>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</si>
  <si>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</si>
  <si>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</si>
  <si>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</si>
  <si>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</si>
  <si>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</si>
  <si>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</si>
  <si>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</si>
  <si>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</si>
  <si>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</si>
  <si>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</si>
  <si>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</si>
  <si>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</si>
  <si>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</si>
  <si>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</si>
  <si>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</si>
  <si>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</si>
  <si>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</si>
  <si>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</si>
  <si>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</si>
  <si>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</si>
  <si>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</si>
  <si>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</si>
  <si>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</si>
  <si>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</si>
  <si>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</si>
  <si>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</si>
  <si>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</si>
  <si>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</si>
  <si>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</si>
  <si>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</si>
  <si>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</si>
  <si>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</si>
  <si>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</si>
  <si>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</si>
  <si>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</si>
  <si>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</si>
  <si>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</si>
  <si>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</si>
  <si>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</si>
  <si>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</si>
  <si>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</si>
  <si>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</si>
  <si>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</si>
  <si>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</si>
  <si>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</si>
  <si>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</si>
  <si>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</si>
  <si>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</si>
  <si>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</si>
  <si>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</si>
  <si>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</si>
  <si>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</si>
  <si>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</si>
  <si>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</si>
  <si>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</si>
  <si>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</si>
  <si>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</si>
  <si>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</si>
  <si>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</si>
  <si>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</si>
  <si>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</si>
  <si>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</si>
  <si>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</si>
  <si>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</si>
  <si>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</si>
  <si>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ALL</t>
  </si>
  <si>
    <t>TMT</t>
  </si>
  <si>
    <t>KSP</t>
  </si>
  <si>
    <t>두원재</t>
  </si>
  <si>
    <t>방풍막 파손</t>
  </si>
  <si>
    <t>DIR-KSP</t>
  </si>
  <si>
    <t>KAMP</t>
  </si>
  <si>
    <t>E_062178</t>
  </si>
  <si>
    <t>D_062179</t>
  </si>
  <si>
    <t>T_062194</t>
  </si>
  <si>
    <t>C_062105-062204</t>
  </si>
  <si>
    <t>E_062233</t>
  </si>
  <si>
    <t>T_062194 HA limit으로 망원경이 멈추면서 별이 흐름</t>
  </si>
  <si>
    <t>E_062178 밝은무늬 현상 발생 (ALT:50.0 / AZ -61.0)</t>
  </si>
  <si>
    <t>M_062225-062226:M</t>
  </si>
  <si>
    <t>E_062222 / E_062223 밝은무늬 현상 발생 (ALT:50.9 / AZ 91.2) / (ALT:51.3 / AZ 91.4)</t>
  </si>
  <si>
    <t>E_062233 밝은무늬 현상 발생 (ALT:44.7 / AZ 96.1)</t>
  </si>
  <si>
    <t>ESE</t>
  </si>
  <si>
    <t>W</t>
  </si>
  <si>
    <t>E_062223</t>
  </si>
  <si>
    <t>E_062222</t>
  </si>
  <si>
    <t>C_062257-062279</t>
  </si>
  <si>
    <t>L_062290-062316</t>
  </si>
  <si>
    <t>x</t>
  </si>
  <si>
    <t>26s/27k 36s/29k 43s/23k</t>
  </si>
  <si>
    <t>33s/27k 25s/29k</t>
  </si>
  <si>
    <t>18s/29k 10s/25k</t>
  </si>
  <si>
    <t>D_062179 돔에 의해 가려짐 / stow하고 재실행 후 정상화 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</si>
</sst>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yyyy/mm/dd;@"/>
    <numFmt numFmtId="165" formatCode="h:mm;@"/>
    <numFmt numFmtId="166" formatCode="0.0"/>
    <numFmt numFmtId="167" formatCode=";;;"/>
    <numFmt numFmtId="168" formatCode="0_);\(0\)"/>
    <numFmt numFmtId="169" formatCode="0.0_ "/>
    <numFmt numFmtId="170" formatCode="0_ "/>
    <numFmt numFmtId="171" formatCode="0.0_);[Red]\(0.0\)"/>
  </numFmts>
  <fonts count="37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Calibri"/>
      <family val="3"/>
      <charset val="129"/>
      <scheme val="minor"/>
    </font>
    <font>
      <sz val="8"/>
      <name val="맑은 고딕"/>
      <family val="2"/>
      <charset val="129"/>
    </font>
    <font>
      <sz val="8"/>
      <name val="Calibri"/>
      <family val="2"/>
      <charset val="129"/>
      <scheme val="minor"/>
    </font>
    <font>
      <sz val="8"/>
      <color theme="1"/>
      <name val="Calibri"/>
      <family val="3"/>
      <charset val="129"/>
      <scheme val="minor"/>
    </font>
    <font>
      <b/>
      <sz val="8"/>
      <color theme="1"/>
      <name val="Calibri"/>
      <family val="3"/>
      <charset val="129"/>
      <scheme val="minor"/>
    </font>
    <font>
      <sz val="5"/>
      <color theme="1"/>
      <name val="Calibri"/>
      <family val="3"/>
      <charset val="129"/>
      <scheme val="minor"/>
    </font>
    <font>
      <sz val="8"/>
      <color theme="0"/>
      <name val="Calibri"/>
      <family val="3"/>
      <charset val="129"/>
      <scheme val="minor"/>
    </font>
    <font>
      <sz val="7.5"/>
      <color theme="1"/>
      <name val="Calibri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Calibri"/>
      <family val="3"/>
      <charset val="129"/>
      <scheme val="minor"/>
    </font>
    <font>
      <b/>
      <sz val="6.5"/>
      <color theme="1"/>
      <name val="Calibri"/>
      <family val="3"/>
      <charset val="129"/>
      <scheme val="minor"/>
    </font>
    <font>
      <sz val="8"/>
      <name val="Calibri"/>
      <family val="2"/>
    </font>
    <font>
      <sz val="6.5"/>
      <color theme="1"/>
      <name val="Calibri"/>
      <family val="3"/>
      <charset val="129"/>
      <scheme val="minor"/>
    </font>
    <font>
      <b/>
      <sz val="6"/>
      <name val="Calibri"/>
      <family val="3"/>
      <charset val="129"/>
      <scheme val="minor"/>
    </font>
    <font>
      <sz val="9"/>
      <color theme="1"/>
      <name val="Calibri"/>
      <family val="3"/>
      <charset val="129"/>
      <scheme val="minor"/>
    </font>
    <font>
      <sz val="6"/>
      <color theme="1"/>
      <name val="Calibri"/>
      <family val="3"/>
      <charset val="129"/>
      <scheme val="minor"/>
    </font>
    <font>
      <b/>
      <sz val="7"/>
      <color theme="1"/>
      <name val="Calibri"/>
      <family val="3"/>
      <charset val="129"/>
      <scheme val="minor"/>
    </font>
    <font>
      <b/>
      <sz val="7"/>
      <name val="Calibri"/>
      <family val="3"/>
      <charset val="129"/>
      <scheme val="minor"/>
    </font>
    <font>
      <sz val="7"/>
      <name val="Calibri"/>
      <family val="3"/>
      <charset val="129"/>
      <scheme val="minor"/>
    </font>
    <font>
      <sz val="6"/>
      <name val="Calibri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16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65" fontId="5" fillId="2" borderId="2" xfId="0" applyNumberFormat="1" applyFont="1" applyFill="1" applyBorder="1" applyAlignment="1" applyProtection="1">
      <alignment horizontal="center" vertical="center"/>
      <protection locked="0"/>
    </xf>
    <xf numFmtId="166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65" fontId="6" fillId="5" borderId="7" xfId="0" applyNumberFormat="1" applyFont="1" applyFill="1" applyBorder="1" applyAlignment="1" applyProtection="1">
      <alignment horizontal="center" vertical="center"/>
    </xf>
    <xf numFmtId="166" fontId="6" fillId="5" borderId="7" xfId="0" applyNumberFormat="1" applyFont="1" applyFill="1" applyBorder="1" applyAlignment="1" applyProtection="1">
      <alignment horizontal="center" vertical="center"/>
    </xf>
    <xf numFmtId="166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66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65" fontId="5" fillId="6" borderId="15" xfId="0" applyNumberFormat="1" applyFont="1" applyFill="1" applyBorder="1" applyAlignment="1" applyProtection="1">
      <alignment horizontal="center" vertical="center"/>
      <protection locked="0"/>
    </xf>
    <xf numFmtId="165" fontId="5" fillId="6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1" xfId="0" applyNumberFormat="1" applyFont="1" applyFill="1" applyBorder="1" applyProtection="1">
      <alignment vertical="center"/>
    </xf>
    <xf numFmtId="165" fontId="5" fillId="6" borderId="16" xfId="0" applyNumberFormat="1" applyFont="1" applyFill="1" applyBorder="1" applyAlignment="1" applyProtection="1">
      <alignment horizontal="center" vertical="center"/>
      <protection locked="0"/>
    </xf>
    <xf numFmtId="165" fontId="5" fillId="5" borderId="17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  <protection locked="0"/>
    </xf>
    <xf numFmtId="165" fontId="5" fillId="2" borderId="16" xfId="0" applyNumberFormat="1" applyFont="1" applyFill="1" applyBorder="1" applyAlignment="1" applyProtection="1">
      <alignment horizontal="center" vertical="center"/>
      <protection locked="0"/>
    </xf>
    <xf numFmtId="165" fontId="5" fillId="7" borderId="15" xfId="0" applyNumberFormat="1" applyFont="1" applyFill="1" applyBorder="1" applyAlignment="1" applyProtection="1">
      <alignment horizontal="center" vertical="center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5" fillId="7" borderId="16" xfId="0" applyNumberFormat="1" applyFont="1" applyFill="1" applyBorder="1" applyAlignment="1" applyProtection="1">
      <alignment horizontal="center" vertical="center"/>
      <protection locked="0"/>
    </xf>
    <xf numFmtId="165" fontId="5" fillId="8" borderId="18" xfId="0" applyNumberFormat="1" applyFont="1" applyFill="1" applyBorder="1" applyAlignment="1" applyProtection="1">
      <alignment horizontal="center" vertical="center"/>
      <protection locked="0"/>
    </xf>
    <xf numFmtId="165" fontId="5" fillId="8" borderId="19" xfId="0" applyNumberFormat="1" applyFont="1" applyFill="1" applyBorder="1" applyAlignment="1" applyProtection="1">
      <alignment horizontal="center" vertical="center"/>
      <protection locked="0"/>
    </xf>
    <xf numFmtId="165" fontId="5" fillId="8" borderId="20" xfId="0" applyNumberFormat="1" applyFont="1" applyFill="1" applyBorder="1" applyAlignment="1" applyProtection="1">
      <alignment horizontal="center" vertical="center"/>
      <protection locked="0"/>
    </xf>
    <xf numFmtId="165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67" fontId="5" fillId="2" borderId="39" xfId="0" applyNumberFormat="1" applyFont="1" applyFill="1" applyBorder="1" applyAlignment="1" applyProtection="1">
      <alignment horizontal="center" vertical="center"/>
      <protection locked="0"/>
    </xf>
    <xf numFmtId="168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9" fontId="30" fillId="2" borderId="1" xfId="0" applyNumberFormat="1" applyFont="1" applyFill="1" applyBorder="1" applyAlignment="1" applyProtection="1">
      <alignment horizontal="center" vertical="center"/>
      <protection locked="0"/>
    </xf>
    <xf numFmtId="168" fontId="30" fillId="2" borderId="1" xfId="0" applyNumberFormat="1" applyFont="1" applyFill="1" applyBorder="1" applyAlignment="1" applyProtection="1">
      <alignment horizontal="center" vertical="center"/>
      <protection locked="0"/>
    </xf>
    <xf numFmtId="170" fontId="30" fillId="2" borderId="1" xfId="0" applyNumberFormat="1" applyFont="1" applyFill="1" applyBorder="1" applyAlignment="1" applyProtection="1">
      <alignment horizontal="center" vertical="center"/>
      <protection locked="0"/>
    </xf>
    <xf numFmtId="171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67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67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67" fontId="5" fillId="0" borderId="41" xfId="0" applyNumberFormat="1" applyFont="1" applyFill="1" applyBorder="1" applyAlignment="1" applyProtection="1">
      <alignment horizontal="center" vertical="center"/>
    </xf>
    <xf numFmtId="167" fontId="5" fillId="0" borderId="48" xfId="0" applyNumberFormat="1" applyFont="1" applyFill="1" applyBorder="1" applyAlignment="1" applyProtection="1">
      <alignment horizontal="center" vertical="center"/>
    </xf>
    <xf numFmtId="167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65" fontId="5" fillId="11" borderId="4" xfId="0" applyNumberFormat="1" applyFont="1" applyFill="1" applyBorder="1" applyAlignment="1" applyProtection="1">
      <alignment horizontal="center" vertical="center"/>
    </xf>
    <xf numFmtId="165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5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169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102"/>
  <sheetViews>
    <sheetView tabSelected="1" topLeftCell="A64" zoomScale="145" zoomScaleNormal="145" workbookViewId="0">
      <selection activeCell="F74" sqref="F74"/>
    </sheetView>
  </sheetViews>
  <sheetFormatPr defaultColWidth="0" defaultRowHeight="11.5" zeroHeight="1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/>
    <row r="2" spans="2:16" ht="14.25" customHeight="1" thickBot="1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>
      <c r="B3" s="34" t="s">
        <v>1</v>
      </c>
      <c r="C3" s="147">
        <v>45679</v>
      </c>
      <c r="D3" s="148"/>
      <c r="E3" s="1"/>
      <c r="F3" s="1"/>
      <c r="G3" s="1"/>
      <c r="H3" s="1"/>
      <c r="I3" s="1"/>
      <c r="J3" s="1"/>
      <c r="K3" s="66" t="s">
        <v>2</v>
      </c>
      <c r="L3" s="149">
        <f>(P31-(P32+P33))/P31*100</f>
        <v>100</v>
      </c>
      <c r="M3" s="149"/>
      <c r="N3" s="66" t="s">
        <v>3</v>
      </c>
      <c r="O3" s="149">
        <f>(P31-P33)/P31*100</f>
        <v>100</v>
      </c>
      <c r="P3" s="149"/>
    </row>
    <row r="4" spans="2:16" ht="14.25" customHeight="1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>
      <c r="B9" s="35" t="s">
        <v>21</v>
      </c>
      <c r="C9" s="7">
        <v>0.4465277777777778</v>
      </c>
      <c r="D9" s="8">
        <v>0.9</v>
      </c>
      <c r="E9" s="8">
        <v>27.4</v>
      </c>
      <c r="F9" s="8">
        <v>27.8</v>
      </c>
      <c r="G9" s="36" t="s">
        <v>197</v>
      </c>
      <c r="H9" s="8">
        <v>3.5</v>
      </c>
      <c r="I9" s="36">
        <v>42.1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>
      <c r="B10" s="35" t="s">
        <v>22</v>
      </c>
      <c r="C10" s="7">
        <v>0.58333333333333337</v>
      </c>
      <c r="D10" s="8">
        <v>1.3</v>
      </c>
      <c r="E10" s="8">
        <v>24.1</v>
      </c>
      <c r="F10" s="8">
        <v>37.700000000000003</v>
      </c>
      <c r="G10" s="36" t="s">
        <v>197</v>
      </c>
      <c r="H10" s="8">
        <v>6.3</v>
      </c>
      <c r="I10" s="11"/>
      <c r="J10" s="9">
        <f>IF(L10, 1, 0) + IF(M10, 2, 0) + IF(N10, 4, 0) + IF(O10, 8, 0) + IF(P10, 16, 0)</f>
        <v>1</v>
      </c>
      <c r="K10" s="12" t="b">
        <v>1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>
      <c r="B11" s="13" t="s">
        <v>23</v>
      </c>
      <c r="C11" s="14">
        <v>0.74444444444444446</v>
      </c>
      <c r="D11" s="15">
        <v>3.2</v>
      </c>
      <c r="E11" s="15">
        <v>18.7</v>
      </c>
      <c r="F11" s="15">
        <v>59.7</v>
      </c>
      <c r="G11" s="36" t="s">
        <v>198</v>
      </c>
      <c r="H11" s="15">
        <v>6.9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>
      <c r="B12" s="17" t="s">
        <v>24</v>
      </c>
      <c r="C12" s="18">
        <f>(24-C9)+C11</f>
        <v>24.297916666666666</v>
      </c>
      <c r="D12" s="19">
        <f>AVERAGE(D9:D11)</f>
        <v>1.8</v>
      </c>
      <c r="E12" s="19">
        <f>AVERAGE(E9:E11)</f>
        <v>23.400000000000002</v>
      </c>
      <c r="F12" s="20">
        <f>AVERAGE(F9:F11)</f>
        <v>41.733333333333334</v>
      </c>
      <c r="G12" s="21"/>
      <c r="H12" s="22">
        <f>AVERAGE(H9:H11)</f>
        <v>5.5666666666666673</v>
      </c>
      <c r="I12" s="23"/>
      <c r="J12" s="24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5" customHeight="1">
      <c r="B16" s="35" t="s">
        <v>40</v>
      </c>
      <c r="C16" s="27" t="s">
        <v>164</v>
      </c>
      <c r="D16" s="27" t="s">
        <v>180</v>
      </c>
      <c r="E16" s="27" t="s">
        <v>181</v>
      </c>
      <c r="F16" s="27" t="s">
        <v>182</v>
      </c>
      <c r="G16" s="117" t="s">
        <v>185</v>
      </c>
      <c r="H16" s="117" t="s">
        <v>186</v>
      </c>
      <c r="I16" s="27" t="s">
        <v>181</v>
      </c>
      <c r="J16" s="27" t="s">
        <v>180</v>
      </c>
      <c r="K16" s="27"/>
      <c r="L16" s="27"/>
      <c r="M16" s="27"/>
      <c r="N16" s="27"/>
      <c r="O16" s="27"/>
      <c r="P16" s="27" t="s">
        <v>164</v>
      </c>
    </row>
    <row r="17" spans="2:16" ht="14.15" customHeight="1">
      <c r="B17" s="35" t="s">
        <v>41</v>
      </c>
      <c r="C17" s="28">
        <v>0.38194444444444442</v>
      </c>
      <c r="D17" s="28">
        <v>0.38263888888888892</v>
      </c>
      <c r="E17" s="28">
        <v>0.41805555555555557</v>
      </c>
      <c r="F17" s="28">
        <v>0.43888888888888888</v>
      </c>
      <c r="G17" s="28">
        <v>0.52500000000000002</v>
      </c>
      <c r="H17" s="28">
        <v>0.68055555555555547</v>
      </c>
      <c r="I17" s="28">
        <v>0.74652777777777779</v>
      </c>
      <c r="J17" s="28">
        <v>0.77916666666666667</v>
      </c>
      <c r="K17" s="28"/>
      <c r="L17" s="28"/>
      <c r="M17" s="28"/>
      <c r="N17" s="28"/>
      <c r="O17" s="28"/>
      <c r="P17" s="28">
        <v>0.79513888888888884</v>
      </c>
    </row>
    <row r="18" spans="2:16" ht="14.15" customHeight="1">
      <c r="B18" s="35" t="s">
        <v>42</v>
      </c>
      <c r="C18" s="27">
        <v>62095</v>
      </c>
      <c r="D18" s="27">
        <v>62096</v>
      </c>
      <c r="E18" s="27">
        <v>62112</v>
      </c>
      <c r="F18" s="27">
        <v>62124</v>
      </c>
      <c r="G18" s="27">
        <v>62180</v>
      </c>
      <c r="H18" s="27">
        <v>62281</v>
      </c>
      <c r="I18" s="27">
        <v>62323</v>
      </c>
      <c r="J18" s="27">
        <v>62336</v>
      </c>
      <c r="K18" s="27"/>
      <c r="L18" s="27"/>
      <c r="M18" s="27"/>
      <c r="N18" s="27"/>
      <c r="O18" s="27"/>
      <c r="P18" s="27">
        <v>62349</v>
      </c>
    </row>
    <row r="19" spans="2:16" ht="14.15" customHeight="1" thickBot="1">
      <c r="B19" s="13" t="s">
        <v>43</v>
      </c>
      <c r="C19" s="29"/>
      <c r="D19" s="27">
        <v>62104</v>
      </c>
      <c r="E19" s="30">
        <v>62123</v>
      </c>
      <c r="F19" s="30">
        <v>62179</v>
      </c>
      <c r="G19" s="30">
        <v>62280</v>
      </c>
      <c r="H19" s="30">
        <v>62322</v>
      </c>
      <c r="I19" s="30">
        <v>62335</v>
      </c>
      <c r="J19" s="30">
        <v>62348</v>
      </c>
      <c r="K19" s="30"/>
      <c r="L19" s="30"/>
      <c r="M19" s="30"/>
      <c r="N19" s="27"/>
      <c r="O19" s="27"/>
      <c r="P19" s="29"/>
    </row>
    <row r="20" spans="2:16" ht="14.15" customHeight="1" thickBot="1">
      <c r="B20" s="31" t="s">
        <v>44</v>
      </c>
      <c r="C20" s="29"/>
      <c r="D20" s="32">
        <f>IF(ISNUMBER(D18),D19-D18+1,"")</f>
        <v>9</v>
      </c>
      <c r="E20" s="33">
        <f>IF(ISNUMBER(E18),E19-E18+1,"")</f>
        <v>12</v>
      </c>
      <c r="F20" s="33">
        <f>IF(ISNUMBER(F18),F19-F18+1,"")</f>
        <v>56</v>
      </c>
      <c r="G20" s="33">
        <f>IF(ISNUMBER(G18),G19-G18+1,"")</f>
        <v>101</v>
      </c>
      <c r="H20" s="33">
        <f>IF(ISNUMBER(H18),H19-H18+1,"")</f>
        <v>42</v>
      </c>
      <c r="I20" s="33">
        <f t="shared" ref="I20:O20" si="0">IF(ISNUMBER(I18),I19-I18+1,"")</f>
        <v>13</v>
      </c>
      <c r="J20" s="33">
        <f t="shared" si="0"/>
        <v>13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>
      <c r="B23" s="155"/>
      <c r="C23" s="116"/>
      <c r="D23" s="116"/>
      <c r="E23" s="36" t="s">
        <v>48</v>
      </c>
      <c r="F23" s="154" t="s">
        <v>203</v>
      </c>
      <c r="G23" s="154"/>
      <c r="H23" s="154"/>
      <c r="I23" s="154"/>
      <c r="J23" s="106">
        <v>0.78263888888888899</v>
      </c>
      <c r="K23" s="106">
        <v>0.78333333333333333</v>
      </c>
      <c r="L23" s="116" t="s">
        <v>165</v>
      </c>
      <c r="M23" s="154" t="s">
        <v>205</v>
      </c>
      <c r="N23" s="154"/>
      <c r="O23" s="154"/>
      <c r="P23" s="154"/>
    </row>
    <row r="24" spans="2:16" ht="13.5" customHeight="1">
      <c r="B24" s="155"/>
      <c r="C24" s="106"/>
      <c r="D24" s="106"/>
      <c r="E24" s="113" t="s">
        <v>179</v>
      </c>
      <c r="F24" s="154"/>
      <c r="G24" s="154"/>
      <c r="H24" s="154"/>
      <c r="I24" s="154"/>
      <c r="J24" s="106"/>
      <c r="K24" s="106"/>
      <c r="L24" s="36" t="s">
        <v>177</v>
      </c>
      <c r="M24" s="154"/>
      <c r="N24" s="154"/>
      <c r="O24" s="154"/>
      <c r="P24" s="154"/>
    </row>
    <row r="25" spans="2:16" ht="13.5" customHeight="1">
      <c r="B25" s="155"/>
      <c r="C25" s="116">
        <v>0.40416666666666662</v>
      </c>
      <c r="D25" s="116">
        <v>0.4069444444444445</v>
      </c>
      <c r="E25" s="113" t="s">
        <v>171</v>
      </c>
      <c r="F25" s="154" t="s">
        <v>204</v>
      </c>
      <c r="G25" s="154"/>
      <c r="H25" s="154"/>
      <c r="I25" s="154"/>
      <c r="J25" s="106">
        <v>0.78541666666666676</v>
      </c>
      <c r="K25" s="106">
        <v>0.78680555555555554</v>
      </c>
      <c r="L25" s="36" t="s">
        <v>49</v>
      </c>
      <c r="M25" s="154" t="s">
        <v>206</v>
      </c>
      <c r="N25" s="154"/>
      <c r="O25" s="154"/>
      <c r="P25" s="154"/>
    </row>
    <row r="26" spans="2:16" ht="13.5" customHeight="1">
      <c r="B26" s="155"/>
      <c r="C26" s="106"/>
      <c r="D26" s="106"/>
      <c r="E26" s="113" t="s">
        <v>165</v>
      </c>
      <c r="F26" s="154"/>
      <c r="G26" s="154"/>
      <c r="H26" s="154"/>
      <c r="I26" s="154"/>
      <c r="J26" s="106"/>
      <c r="K26" s="106"/>
      <c r="L26" s="36" t="s">
        <v>178</v>
      </c>
      <c r="M26" s="154"/>
      <c r="N26" s="154"/>
      <c r="O26" s="154"/>
      <c r="P26" s="154"/>
    </row>
    <row r="27" spans="2:16" ht="13.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5" customHeight="1">
      <c r="B30" s="37" t="s">
        <v>169</v>
      </c>
      <c r="C30" s="42"/>
      <c r="D30" s="43">
        <v>8.3333333333333329E-2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>
        <v>0.15138888888888888</v>
      </c>
      <c r="O30" s="45"/>
      <c r="P30" s="46">
        <f>SUM(C30:J30,L30:N30)</f>
        <v>0.29722222222222217</v>
      </c>
    </row>
    <row r="31" spans="2:16" ht="14.15" customHeight="1">
      <c r="B31" s="37" t="s">
        <v>170</v>
      </c>
      <c r="C31" s="47"/>
      <c r="D31" s="7">
        <v>0.24166666666666667</v>
      </c>
      <c r="E31" s="7">
        <v>6.5972222222222224E-2</v>
      </c>
      <c r="F31" s="7"/>
      <c r="G31" s="7"/>
      <c r="H31" s="7"/>
      <c r="I31" s="7"/>
      <c r="J31" s="7"/>
      <c r="K31" s="7">
        <v>3.9583333333333331E-2</v>
      </c>
      <c r="L31" s="7"/>
      <c r="M31" s="7"/>
      <c r="N31" s="7"/>
      <c r="O31" s="48"/>
      <c r="P31" s="46">
        <f>SUM(C31:N31)</f>
        <v>0.34722222222222221</v>
      </c>
    </row>
    <row r="32" spans="2:16" ht="14.15" customHeight="1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5" customHeight="1" thickBot="1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>
      <c r="B34" s="109" t="s">
        <v>167</v>
      </c>
      <c r="C34" s="110">
        <f>C31-C32-C33</f>
        <v>0</v>
      </c>
      <c r="D34" s="110">
        <f t="shared" ref="D34:P34" si="1">D31-D32-D33</f>
        <v>0.24166666666666667</v>
      </c>
      <c r="E34" s="110">
        <f t="shared" si="1"/>
        <v>6.5972222222222224E-2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3.9583333333333331E-2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0.34722222222222221</v>
      </c>
    </row>
    <row r="35" spans="2:16" ht="13.5" customHeight="1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>
      <c r="B36" s="157" t="s">
        <v>67</v>
      </c>
      <c r="C36" s="144" t="s">
        <v>190</v>
      </c>
      <c r="D36" s="145"/>
      <c r="E36" s="144" t="s">
        <v>187</v>
      </c>
      <c r="F36" s="145"/>
      <c r="G36" s="144" t="s">
        <v>188</v>
      </c>
      <c r="H36" s="145"/>
      <c r="I36" s="144" t="s">
        <v>189</v>
      </c>
      <c r="J36" s="145"/>
      <c r="K36" s="144" t="s">
        <v>200</v>
      </c>
      <c r="L36" s="145"/>
      <c r="M36" s="144" t="s">
        <v>199</v>
      </c>
      <c r="N36" s="145"/>
      <c r="O36" s="118" t="s">
        <v>194</v>
      </c>
      <c r="P36" s="118"/>
    </row>
    <row r="37" spans="2:16" ht="18" customHeight="1">
      <c r="B37" s="158"/>
      <c r="C37" s="144" t="s">
        <v>191</v>
      </c>
      <c r="D37" s="145"/>
      <c r="E37" s="118" t="s">
        <v>201</v>
      </c>
      <c r="F37" s="118"/>
      <c r="G37" s="118" t="s">
        <v>202</v>
      </c>
      <c r="H37" s="118"/>
      <c r="I37" s="118"/>
      <c r="J37" s="118"/>
      <c r="K37" s="118"/>
      <c r="L37" s="118"/>
      <c r="M37" s="144"/>
      <c r="N37" s="145"/>
      <c r="O37" s="118"/>
      <c r="P37" s="118"/>
    </row>
    <row r="38" spans="2:16" ht="18" customHeight="1">
      <c r="B38" s="15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>
      <c r="B39" s="15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</row>
    <row r="40" spans="2:16" ht="18" customHeight="1">
      <c r="B40" s="15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>
      <c r="B41" s="159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5" customHeight="1">
      <c r="B44" s="122" t="s">
        <v>193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5" customHeight="1">
      <c r="B45" s="122" t="s">
        <v>207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5" customHeight="1">
      <c r="B46" s="122" t="s">
        <v>192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5" customHeight="1">
      <c r="B47" s="122" t="s">
        <v>195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5" customHeight="1">
      <c r="B48" s="166" t="s">
        <v>196</v>
      </c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8"/>
    </row>
    <row r="49" spans="2:16" ht="14.15" customHeight="1">
      <c r="B49" s="16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5" customHeight="1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5" customHeight="1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5" customHeight="1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5" customHeight="1" thickBot="1">
      <c r="B53" s="183" t="s">
        <v>168</v>
      </c>
      <c r="C53" s="184"/>
      <c r="D53" s="115"/>
      <c r="E53" s="115"/>
      <c r="F53" s="115"/>
      <c r="G53" s="185"/>
      <c r="H53" s="184"/>
      <c r="I53" s="184"/>
      <c r="J53" s="184"/>
      <c r="K53" s="184"/>
      <c r="L53" s="184"/>
      <c r="M53" s="184"/>
      <c r="N53" s="184"/>
      <c r="O53" s="184"/>
      <c r="P53" s="186"/>
    </row>
    <row r="54" spans="2:16" ht="14.15" customHeight="1" thickTop="1" thickBot="1">
      <c r="B54" s="178" t="s">
        <v>172</v>
      </c>
      <c r="C54" s="179"/>
      <c r="D54" s="179"/>
      <c r="E54" s="179"/>
      <c r="F54" s="112"/>
      <c r="G54" s="180"/>
      <c r="H54" s="181"/>
      <c r="I54" s="181"/>
      <c r="J54" s="181"/>
      <c r="K54" s="181"/>
      <c r="L54" s="181"/>
      <c r="M54" s="181"/>
      <c r="N54" s="181"/>
      <c r="O54" s="181"/>
      <c r="P54" s="182"/>
    </row>
    <row r="55" spans="2:16" ht="13.5" customHeight="1" thickTop="1"/>
    <row r="56" spans="2:16" ht="17.25" customHeight="1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49999999999999" customHeight="1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49999999999999" customHeight="1">
      <c r="B59" s="169" t="s">
        <v>76</v>
      </c>
      <c r="C59" s="161"/>
      <c r="D59" s="58">
        <v>7</v>
      </c>
      <c r="E59" s="169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49999999999999" customHeight="1">
      <c r="B60" s="169" t="s">
        <v>81</v>
      </c>
      <c r="C60" s="161"/>
      <c r="D60" s="58" t="b">
        <v>1</v>
      </c>
      <c r="E60" s="169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49999999999999" customHeight="1">
      <c r="B61" s="169" t="s">
        <v>86</v>
      </c>
      <c r="C61" s="161"/>
      <c r="D61" s="58" t="b">
        <v>1</v>
      </c>
      <c r="E61" s="169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49999999999999" customHeight="1">
      <c r="B62" s="160" t="s">
        <v>88</v>
      </c>
      <c r="C62" s="161"/>
      <c r="D62" s="58" t="b">
        <v>1</v>
      </c>
      <c r="E62" s="169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49999999999999" customHeight="1">
      <c r="B63" s="160" t="s">
        <v>94</v>
      </c>
      <c r="C63" s="161"/>
      <c r="D63" s="58" t="b">
        <v>1</v>
      </c>
      <c r="E63" s="169" t="s">
        <v>95</v>
      </c>
      <c r="F63" s="161"/>
      <c r="G63" s="58" t="b">
        <v>1</v>
      </c>
      <c r="H63" s="68"/>
      <c r="I63" s="69"/>
      <c r="J63" s="70"/>
      <c r="K63" s="160" t="s">
        <v>96</v>
      </c>
      <c r="L63" s="161"/>
      <c r="M63" s="58" t="b">
        <v>1</v>
      </c>
      <c r="N63" s="162" t="s">
        <v>166</v>
      </c>
      <c r="O63" s="161"/>
      <c r="P63" s="58" t="b">
        <v>1</v>
      </c>
    </row>
    <row r="64" spans="2:16" ht="20.149999999999999" customHeight="1">
      <c r="B64" s="160" t="s">
        <v>97</v>
      </c>
      <c r="C64" s="161"/>
      <c r="D64" s="58" t="b">
        <v>0</v>
      </c>
      <c r="E64" s="169" t="s">
        <v>98</v>
      </c>
      <c r="F64" s="161"/>
      <c r="G64" s="58" t="b">
        <v>1</v>
      </c>
      <c r="H64" s="71"/>
      <c r="I64" s="72"/>
      <c r="J64" s="73"/>
      <c r="K64" s="176" t="s">
        <v>99</v>
      </c>
      <c r="L64" s="177"/>
      <c r="M64" s="58" t="b">
        <v>1</v>
      </c>
      <c r="N64" s="74"/>
      <c r="O64" s="75"/>
      <c r="P64" s="76"/>
    </row>
    <row r="65" spans="2:17" ht="20.149999999999999" customHeight="1">
      <c r="B65" s="75"/>
      <c r="C65" s="75"/>
      <c r="D65" s="77" t="b">
        <v>0</v>
      </c>
      <c r="E65" s="169" t="s">
        <v>162</v>
      </c>
      <c r="F65" s="161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>
      <c r="B69" s="170" t="s">
        <v>105</v>
      </c>
      <c r="C69" s="170"/>
      <c r="D69" s="81"/>
      <c r="E69" s="81"/>
      <c r="F69" s="172" t="s">
        <v>106</v>
      </c>
      <c r="G69" s="174" t="s">
        <v>107</v>
      </c>
      <c r="H69" s="81"/>
      <c r="I69" s="170" t="s">
        <v>108</v>
      </c>
      <c r="J69" s="170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" customHeight="1" thickBot="1">
      <c r="B70" s="171"/>
      <c r="C70" s="171"/>
      <c r="D70" s="85"/>
      <c r="E70" s="86"/>
      <c r="F70" s="173"/>
      <c r="G70" s="175"/>
      <c r="H70" s="87"/>
      <c r="I70" s="171"/>
      <c r="J70" s="171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49999999999999" customHeight="1">
      <c r="B72" s="100" t="s">
        <v>117</v>
      </c>
      <c r="C72" s="60">
        <v>-153.80600000000001</v>
      </c>
      <c r="D72" s="60">
        <v>-160.22300000000001</v>
      </c>
      <c r="E72" s="100" t="s">
        <v>118</v>
      </c>
      <c r="F72" s="60">
        <v>30.09</v>
      </c>
      <c r="G72" s="60">
        <v>26.52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49999999999999" customHeight="1">
      <c r="B73" s="100" t="s">
        <v>121</v>
      </c>
      <c r="C73" s="60">
        <v>-148.191</v>
      </c>
      <c r="D73" s="60">
        <v>-154.91800000000001</v>
      </c>
      <c r="E73" s="102" t="s">
        <v>122</v>
      </c>
      <c r="F73" s="61">
        <v>27.02</v>
      </c>
      <c r="G73" s="61">
        <v>32.86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49999999999999" customHeight="1">
      <c r="B74" s="100" t="s">
        <v>126</v>
      </c>
      <c r="C74" s="60">
        <v>-167.619</v>
      </c>
      <c r="D74" s="60">
        <v>-169.34899999999999</v>
      </c>
      <c r="E74" s="102" t="s">
        <v>127</v>
      </c>
      <c r="F74" s="62">
        <v>20</v>
      </c>
      <c r="G74" s="62">
        <v>20</v>
      </c>
      <c r="H74" s="101"/>
      <c r="I74" s="97" t="s">
        <v>128</v>
      </c>
      <c r="J74" s="59">
        <v>0</v>
      </c>
      <c r="K74" s="98" t="s">
        <v>129</v>
      </c>
      <c r="L74" s="59">
        <v>4</v>
      </c>
      <c r="M74" s="97" t="s">
        <v>130</v>
      </c>
      <c r="N74" s="59">
        <v>0</v>
      </c>
      <c r="O74" s="81"/>
      <c r="P74" s="81"/>
      <c r="Q74" s="107"/>
    </row>
    <row r="75" spans="2:17" ht="20.149999999999999" customHeight="1">
      <c r="B75" s="100" t="s">
        <v>131</v>
      </c>
      <c r="C75" s="60">
        <v>-109.90900000000001</v>
      </c>
      <c r="D75" s="60">
        <v>-118.211</v>
      </c>
      <c r="E75" s="102" t="s">
        <v>132</v>
      </c>
      <c r="F75" s="62">
        <v>45</v>
      </c>
      <c r="G75" s="62">
        <v>40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49999999999999" customHeight="1">
      <c r="B76" s="100" t="s">
        <v>136</v>
      </c>
      <c r="C76" s="60">
        <v>41.121000000000002</v>
      </c>
      <c r="D76" s="60">
        <v>36.555</v>
      </c>
      <c r="E76" s="102" t="s">
        <v>137</v>
      </c>
      <c r="F76" s="62">
        <v>50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49999999999999" customHeight="1">
      <c r="B77" s="100" t="s">
        <v>141</v>
      </c>
      <c r="C77" s="60">
        <v>38.417000000000002</v>
      </c>
      <c r="D77" s="60">
        <v>34.344999999999999</v>
      </c>
      <c r="E77" s="102" t="s">
        <v>142</v>
      </c>
      <c r="F77" s="62">
        <v>275</v>
      </c>
      <c r="G77" s="62">
        <v>270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49999999999999" customHeight="1">
      <c r="B78" s="100" t="s">
        <v>146</v>
      </c>
      <c r="C78" s="60">
        <v>34.1</v>
      </c>
      <c r="D78" s="60">
        <v>29.905000000000001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49999999999999" customHeight="1">
      <c r="B79" s="100" t="s">
        <v>151</v>
      </c>
      <c r="C79" s="60">
        <v>32.619999999999997</v>
      </c>
      <c r="D79" s="60">
        <v>28.503</v>
      </c>
      <c r="E79" s="100" t="s">
        <v>152</v>
      </c>
      <c r="F79" s="60">
        <v>26.4</v>
      </c>
      <c r="G79" s="60">
        <v>19.899999999999999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49999999999999" customHeight="1">
      <c r="B80" s="105" t="s">
        <v>156</v>
      </c>
      <c r="C80" s="64">
        <v>2.24E-4</v>
      </c>
      <c r="D80" s="64">
        <v>2.0599999999999999E-4</v>
      </c>
      <c r="E80" s="102" t="s">
        <v>157</v>
      </c>
      <c r="F80" s="61">
        <v>26.3</v>
      </c>
      <c r="G80" s="61">
        <v>64.099999999999994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49999999999999" customHeight="1"/>
    <row r="82" spans="2:16" ht="20.149999999999999" customHeight="1"/>
    <row r="83" spans="2:16" ht="20.149999999999999" customHeight="1"/>
    <row r="84" spans="2:16" ht="15" customHeight="1">
      <c r="B84" s="150" t="s">
        <v>161</v>
      </c>
      <c r="C84" s="150"/>
    </row>
    <row r="85" spans="2:16" ht="15" customHeight="1">
      <c r="B85" s="151" t="s">
        <v>184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>
      <c r="B86" s="119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>
      <c r="B88" s="119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1"/>
    </row>
    <row r="89" spans="2:16" ht="15" customHeight="1">
      <c r="B89" s="119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1"/>
    </row>
    <row r="90" spans="2:16" ht="15" customHeight="1">
      <c r="B90" s="119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1"/>
    </row>
    <row r="91" spans="2:16" ht="15" customHeight="1">
      <c r="B91" s="119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1"/>
    </row>
    <row r="92" spans="2:16" ht="15" customHeight="1">
      <c r="B92" s="119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1"/>
    </row>
    <row r="93" spans="2:16" ht="15" customHeight="1">
      <c r="B93" s="119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1"/>
    </row>
    <row r="94" spans="2:16" ht="15" customHeight="1">
      <c r="B94" s="119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1"/>
    </row>
    <row r="95" spans="2:16" ht="15" customHeight="1">
      <c r="B95" s="119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1"/>
    </row>
    <row r="96" spans="2:16" ht="15" customHeight="1">
      <c r="B96" s="119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1"/>
    </row>
    <row r="97" spans="2:16" ht="15" customHeight="1">
      <c r="B97" s="119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1"/>
    </row>
    <row r="98" spans="2:16" ht="15" customHeight="1">
      <c r="B98" s="119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1"/>
    </row>
    <row r="99" spans="2:16" ht="15" customHeight="1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/>
    <row r="101" spans="2:16" ht="15" hidden="1" customHeight="1"/>
    <row r="102" spans="2:16" ht="15" hidden="1" customHeight="1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>
      <formula1>$M$70:$P$70</formula1>
    </dataValidation>
    <dataValidation type="list" showInputMessage="1" showErrorMessage="1" sqref="N82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KMTNetSSO</cp:lastModifiedBy>
  <cp:lastPrinted>2024-03-05T14:50:54Z</cp:lastPrinted>
  <dcterms:created xsi:type="dcterms:W3CDTF">2024-02-29T07:36:25Z</dcterms:created>
  <dcterms:modified xsi:type="dcterms:W3CDTF">2025-01-22T19:16:17Z</dcterms:modified>
</cp:coreProperties>
</file>