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Workbook________"/>
  <mc:AlternateContent xmlns:mc="http://schemas.openxmlformats.org/markup-compatibility/2006">
    <mc:Choice Requires="x15">
      <x15ac:absPath xmlns:x15ac="http://schemas.microsoft.com/office/spreadsheetml/2010/11/ac" url="C:\Users\KMTNetSSO\Desktop\관측일지\2025\2025.01\"/>
    </mc:Choice>
  </mc:AlternateContent>
  <bookViews>
    <workbookView xWindow="0" yWindow="0" windowWidth="5460" windowHeight="6890"/>
  </bookViews>
  <sheets>
    <sheet name="Sheet1" sheetId="1" r:id="rId1"/>
  </sheets>
  <definedNames>
    <definedName name="_xlnm.Print_Area" localSheetId="0">Sheet1!$A$1:$Q$100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<sst xmlns="http://schemas.openxmlformats.org/spreadsheetml/2006/main" count="208" uniqueCount="194">
  <si>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</si>
  <si>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</si>
  <si>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</si>
  <si>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</si>
  <si>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</si>
  <si>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</si>
  <si>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</si>
  <si>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</si>
  <si>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</si>
  <si>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</si>
  <si>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</si>
  <si>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</si>
  <si>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</si>
  <si>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</si>
  <si>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</si>
  <si>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</si>
  <si>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</si>
  <si>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</si>
  <si>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</si>
  <si>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</si>
  <si>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</si>
  <si>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</si>
  <si>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</si>
  <si>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</si>
  <si>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</si>
  <si>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</si>
  <si>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</si>
  <si>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</si>
  <si>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</si>
  <si>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</si>
  <si>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</si>
  <si>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</si>
  <si>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</si>
  <si>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</si>
  <si>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</si>
  <si>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</si>
  <si>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</si>
  <si>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</si>
  <si>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</si>
  <si>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</si>
  <si>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</si>
  <si>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</si>
  <si>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</si>
  <si>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</si>
  <si>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</si>
  <si>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</si>
  <si>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</si>
  <si>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</si>
  <si>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</si>
  <si>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</si>
  <si>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</si>
  <si>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</si>
  <si>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</si>
  <si>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</si>
  <si>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</si>
  <si>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</si>
  <si>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</si>
  <si>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</si>
  <si>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</si>
  <si>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</si>
  <si>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</si>
  <si>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</si>
  <si>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</si>
  <si>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</si>
  <si>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</si>
  <si>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</si>
  <si>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</si>
  <si>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</si>
  <si>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</si>
  <si>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</si>
  <si>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</si>
  <si>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</si>
  <si>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</si>
  <si>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</si>
  <si>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</si>
  <si>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</si>
  <si>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</si>
  <si>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</si>
  <si>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</si>
  <si>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</si>
  <si>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</si>
  <si>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</si>
  <si>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</si>
  <si>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</si>
  <si>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</si>
  <si>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</si>
  <si>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</si>
  <si>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</si>
  <si>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</si>
  <si>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</si>
  <si>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</si>
  <si>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</si>
  <si>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</si>
  <si>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</si>
  <si>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</si>
  <si>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</si>
  <si>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</si>
  <si>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</si>
  <si>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</si>
  <si>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</si>
  <si>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</si>
  <si>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</si>
  <si>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</si>
  <si>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</si>
  <si>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</si>
  <si>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</si>
  <si>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</si>
  <si>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</si>
  <si>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</si>
  <si>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</si>
  <si>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</si>
  <si>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</si>
  <si>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</si>
  <si>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</si>
  <si>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</si>
  <si>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</si>
  <si>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</si>
  <si>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</si>
  <si>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</si>
  <si>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</si>
  <si>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</si>
  <si>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</si>
  <si>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</si>
  <si>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</si>
  <si>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</si>
  <si>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</si>
  <si>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</si>
  <si>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</si>
  <si>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</si>
  <si>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</si>
  <si>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</si>
  <si>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</si>
  <si>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</si>
  <si>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</si>
  <si>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</si>
  <si>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</si>
  <si>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</si>
  <si>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</si>
  <si>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</si>
  <si>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</si>
  <si>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</si>
  <si>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</si>
  <si>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</si>
  <si>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</si>
  <si>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</si>
  <si>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</si>
  <si>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</si>
  <si>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</si>
  <si>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</si>
  <si>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</si>
  <si>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</si>
  <si>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</si>
  <si>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</si>
  <si>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</si>
  <si>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</si>
  <si>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</si>
  <si>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</si>
  <si>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</si>
  <si>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</si>
  <si>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</si>
  <si>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</si>
  <si>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</si>
  <si>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</si>
  <si>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</si>
  <si>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</si>
  <si>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</si>
  <si>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</si>
  <si>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</si>
  <si>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</si>
  <si>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</si>
  <si>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</si>
  <si>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</si>
  <si>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</si>
  <si>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</si>
  <si>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</si>
  <si>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</si>
  <si>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</si>
  <si>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</si>
  <si>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</si>
  <si>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</si>
  <si>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</si>
  <si>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ALL</t>
  </si>
  <si>
    <t>김예은</t>
  </si>
  <si>
    <t>-</t>
  </si>
  <si>
    <t>월령 40%이상으로 방풍막 연결</t>
  </si>
  <si>
    <t>TMT</t>
  </si>
  <si>
    <t>SITE</t>
  </si>
  <si>
    <t>x</t>
  </si>
  <si>
    <t>10s/26k 12s/22k 16s/21k</t>
  </si>
  <si>
    <t>SE</t>
  </si>
  <si>
    <t>SW</t>
  </si>
  <si>
    <t>ESE</t>
  </si>
  <si>
    <t>C_060490-060545</t>
  </si>
  <si>
    <t>[14:00] 짙은 구름으로 인한 관측 대기/ [17:20] 짙은 구름 및 높은 습도(vaisala 88%)와 비로 인한 관측 종료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</si>
</sst>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yyyy/mm/dd;@"/>
    <numFmt numFmtId="165" formatCode="h:mm;@"/>
    <numFmt numFmtId="166" formatCode="0.0"/>
    <numFmt numFmtId="167" formatCode=";;;"/>
    <numFmt numFmtId="168" formatCode="0_);\(0\)"/>
    <numFmt numFmtId="169" formatCode="0.0_ "/>
    <numFmt numFmtId="170" formatCode="0_ "/>
    <numFmt numFmtId="171" formatCode="0.0_);[Red]\(0.0\)"/>
  </numFmts>
  <fonts count="37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Calibri"/>
      <family val="3"/>
      <charset val="129"/>
      <scheme val="minor"/>
    </font>
    <font>
      <sz val="8"/>
      <name val="맑은 고딕"/>
      <family val="2"/>
      <charset val="129"/>
    </font>
    <font>
      <sz val="8"/>
      <name val="Calibri"/>
      <family val="2"/>
      <charset val="129"/>
      <scheme val="minor"/>
    </font>
    <font>
      <sz val="8"/>
      <color theme="1"/>
      <name val="Calibri"/>
      <family val="3"/>
      <charset val="129"/>
      <scheme val="minor"/>
    </font>
    <font>
      <b/>
      <sz val="8"/>
      <color theme="1"/>
      <name val="Calibri"/>
      <family val="3"/>
      <charset val="129"/>
      <scheme val="minor"/>
    </font>
    <font>
      <sz val="5"/>
      <color theme="1"/>
      <name val="Calibri"/>
      <family val="3"/>
      <charset val="129"/>
      <scheme val="minor"/>
    </font>
    <font>
      <sz val="8"/>
      <color theme="0"/>
      <name val="Calibri"/>
      <family val="3"/>
      <charset val="129"/>
      <scheme val="minor"/>
    </font>
    <font>
      <sz val="7.5"/>
      <color theme="1"/>
      <name val="Calibri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Calibri"/>
      <family val="3"/>
      <charset val="129"/>
      <scheme val="minor"/>
    </font>
    <font>
      <b/>
      <sz val="6.5"/>
      <color theme="1"/>
      <name val="Calibri"/>
      <family val="3"/>
      <charset val="129"/>
      <scheme val="minor"/>
    </font>
    <font>
      <sz val="8"/>
      <name val="Calibri"/>
      <family val="2"/>
    </font>
    <font>
      <sz val="6.5"/>
      <color theme="1"/>
      <name val="Calibri"/>
      <family val="3"/>
      <charset val="129"/>
      <scheme val="minor"/>
    </font>
    <font>
      <b/>
      <sz val="6"/>
      <name val="Calibri"/>
      <family val="3"/>
      <charset val="129"/>
      <scheme val="minor"/>
    </font>
    <font>
      <sz val="9"/>
      <color theme="1"/>
      <name val="Calibri"/>
      <family val="3"/>
      <charset val="129"/>
      <scheme val="minor"/>
    </font>
    <font>
      <sz val="6"/>
      <color theme="1"/>
      <name val="Calibri"/>
      <family val="3"/>
      <charset val="129"/>
      <scheme val="minor"/>
    </font>
    <font>
      <b/>
      <sz val="7"/>
      <color theme="1"/>
      <name val="Calibri"/>
      <family val="3"/>
      <charset val="129"/>
      <scheme val="minor"/>
    </font>
    <font>
      <b/>
      <sz val="7"/>
      <name val="Calibri"/>
      <family val="3"/>
      <charset val="129"/>
      <scheme val="minor"/>
    </font>
    <font>
      <sz val="7"/>
      <name val="Calibri"/>
      <family val="3"/>
      <charset val="129"/>
      <scheme val="minor"/>
    </font>
    <font>
      <sz val="6"/>
      <name val="Calibri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65" fontId="5" fillId="2" borderId="1" xfId="0" applyNumberFormat="1" applyFont="1" applyFill="1" applyBorder="1" applyAlignment="1" applyProtection="1">
      <alignment horizontal="center" vertical="center"/>
      <protection locked="0"/>
    </xf>
    <xf numFmtId="16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65" fontId="5" fillId="2" borderId="2" xfId="0" applyNumberFormat="1" applyFont="1" applyFill="1" applyBorder="1" applyAlignment="1" applyProtection="1">
      <alignment horizontal="center" vertical="center"/>
      <protection locked="0"/>
    </xf>
    <xf numFmtId="166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65" fontId="6" fillId="5" borderId="7" xfId="0" applyNumberFormat="1" applyFont="1" applyFill="1" applyBorder="1" applyAlignment="1" applyProtection="1">
      <alignment horizontal="center" vertical="center"/>
    </xf>
    <xf numFmtId="166" fontId="6" fillId="5" borderId="7" xfId="0" applyNumberFormat="1" applyFont="1" applyFill="1" applyBorder="1" applyAlignment="1" applyProtection="1">
      <alignment horizontal="center" vertical="center"/>
    </xf>
    <xf numFmtId="166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66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65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65" fontId="5" fillId="6" borderId="15" xfId="0" applyNumberFormat="1" applyFont="1" applyFill="1" applyBorder="1" applyAlignment="1" applyProtection="1">
      <alignment horizontal="center" vertical="center"/>
      <protection locked="0"/>
    </xf>
    <xf numFmtId="165" fontId="5" fillId="6" borderId="1" xfId="0" applyNumberFormat="1" applyFont="1" applyFill="1" applyBorder="1" applyAlignment="1" applyProtection="1">
      <alignment horizontal="center" vertical="center"/>
      <protection locked="0"/>
    </xf>
    <xf numFmtId="165" fontId="5" fillId="0" borderId="1" xfId="0" applyNumberFormat="1" applyFont="1" applyFill="1" applyBorder="1" applyProtection="1">
      <alignment vertical="center"/>
    </xf>
    <xf numFmtId="165" fontId="5" fillId="6" borderId="16" xfId="0" applyNumberFormat="1" applyFont="1" applyFill="1" applyBorder="1" applyAlignment="1" applyProtection="1">
      <alignment horizontal="center" vertical="center"/>
      <protection locked="0"/>
    </xf>
    <xf numFmtId="165" fontId="5" fillId="5" borderId="17" xfId="0" applyNumberFormat="1" applyFont="1" applyFill="1" applyBorder="1" applyAlignment="1" applyProtection="1">
      <alignment horizontal="center" vertical="center"/>
    </xf>
    <xf numFmtId="165" fontId="5" fillId="2" borderId="15" xfId="0" applyNumberFormat="1" applyFont="1" applyFill="1" applyBorder="1" applyAlignment="1" applyProtection="1">
      <alignment horizontal="center" vertical="center"/>
      <protection locked="0"/>
    </xf>
    <xf numFmtId="165" fontId="5" fillId="2" borderId="16" xfId="0" applyNumberFormat="1" applyFont="1" applyFill="1" applyBorder="1" applyAlignment="1" applyProtection="1">
      <alignment horizontal="center" vertical="center"/>
      <protection locked="0"/>
    </xf>
    <xf numFmtId="165" fontId="5" fillId="7" borderId="15" xfId="0" applyNumberFormat="1" applyFont="1" applyFill="1" applyBorder="1" applyAlignment="1" applyProtection="1">
      <alignment horizontal="center" vertical="center"/>
      <protection locked="0"/>
    </xf>
    <xf numFmtId="165" fontId="5" fillId="7" borderId="1" xfId="0" applyNumberFormat="1" applyFont="1" applyFill="1" applyBorder="1" applyAlignment="1" applyProtection="1">
      <alignment horizontal="center" vertical="center"/>
      <protection locked="0"/>
    </xf>
    <xf numFmtId="165" fontId="5" fillId="7" borderId="16" xfId="0" applyNumberFormat="1" applyFont="1" applyFill="1" applyBorder="1" applyAlignment="1" applyProtection="1">
      <alignment horizontal="center" vertical="center"/>
      <protection locked="0"/>
    </xf>
    <xf numFmtId="165" fontId="5" fillId="8" borderId="18" xfId="0" applyNumberFormat="1" applyFont="1" applyFill="1" applyBorder="1" applyAlignment="1" applyProtection="1">
      <alignment horizontal="center" vertical="center"/>
      <protection locked="0"/>
    </xf>
    <xf numFmtId="165" fontId="5" fillId="8" borderId="19" xfId="0" applyNumberFormat="1" applyFont="1" applyFill="1" applyBorder="1" applyAlignment="1" applyProtection="1">
      <alignment horizontal="center" vertical="center"/>
      <protection locked="0"/>
    </xf>
    <xf numFmtId="165" fontId="5" fillId="8" borderId="20" xfId="0" applyNumberFormat="1" applyFont="1" applyFill="1" applyBorder="1" applyAlignment="1" applyProtection="1">
      <alignment horizontal="center" vertical="center"/>
      <protection locked="0"/>
    </xf>
    <xf numFmtId="165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67" fontId="5" fillId="2" borderId="39" xfId="0" applyNumberFormat="1" applyFont="1" applyFill="1" applyBorder="1" applyAlignment="1" applyProtection="1">
      <alignment horizontal="center" vertical="center"/>
      <protection locked="0"/>
    </xf>
    <xf numFmtId="168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9" fontId="30" fillId="2" borderId="1" xfId="0" applyNumberFormat="1" applyFont="1" applyFill="1" applyBorder="1" applyAlignment="1" applyProtection="1">
      <alignment horizontal="center" vertical="center"/>
      <protection locked="0"/>
    </xf>
    <xf numFmtId="168" fontId="30" fillId="2" borderId="1" xfId="0" applyNumberFormat="1" applyFont="1" applyFill="1" applyBorder="1" applyAlignment="1" applyProtection="1">
      <alignment horizontal="center" vertical="center"/>
      <protection locked="0"/>
    </xf>
    <xf numFmtId="170" fontId="30" fillId="2" borderId="1" xfId="0" applyNumberFormat="1" applyFont="1" applyFill="1" applyBorder="1" applyAlignment="1" applyProtection="1">
      <alignment horizontal="center" vertical="center"/>
      <protection locked="0"/>
    </xf>
    <xf numFmtId="171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67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67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67" fontId="5" fillId="0" borderId="41" xfId="0" applyNumberFormat="1" applyFont="1" applyFill="1" applyBorder="1" applyAlignment="1" applyProtection="1">
      <alignment horizontal="center" vertical="center"/>
    </xf>
    <xf numFmtId="167" fontId="5" fillId="0" borderId="48" xfId="0" applyNumberFormat="1" applyFont="1" applyFill="1" applyBorder="1" applyAlignment="1" applyProtection="1">
      <alignment horizontal="center" vertical="center"/>
    </xf>
    <xf numFmtId="167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65" fontId="5" fillId="11" borderId="4" xfId="0" applyNumberFormat="1" applyFont="1" applyFill="1" applyBorder="1" applyAlignment="1" applyProtection="1">
      <alignment horizontal="center" vertical="center"/>
    </xf>
    <xf numFmtId="165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65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164" fontId="6" fillId="2" borderId="2" xfId="0" applyNumberFormat="1" applyFont="1" applyFill="1" applyBorder="1" applyAlignment="1" applyProtection="1">
      <alignment horizontal="center" vertical="center"/>
      <protection locked="0"/>
    </xf>
    <xf numFmtId="169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checked="Checked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102"/>
  <sheetViews>
    <sheetView tabSelected="1" topLeftCell="A67" zoomScale="145" zoomScaleNormal="145" workbookViewId="0">
      <selection activeCell="D81" sqref="D81"/>
    </sheetView>
  </sheetViews>
  <sheetFormatPr defaultColWidth="0" defaultRowHeight="11.5" zeroHeight="1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/>
    <row r="2" spans="2:16" ht="14.25" customHeight="1" thickBot="1">
      <c r="B2" s="154" t="s">
        <v>0</v>
      </c>
      <c r="C2" s="15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>
      <c r="B3" s="34" t="s">
        <v>1</v>
      </c>
      <c r="C3" s="155">
        <v>45669</v>
      </c>
      <c r="D3" s="156"/>
      <c r="E3" s="1"/>
      <c r="F3" s="1"/>
      <c r="G3" s="1"/>
      <c r="H3" s="1"/>
      <c r="I3" s="1"/>
      <c r="J3" s="1"/>
      <c r="K3" s="66" t="s">
        <v>2</v>
      </c>
      <c r="L3" s="157">
        <f>(P31-(P32+P33))/P31*100</f>
        <v>50.34013605442177</v>
      </c>
      <c r="M3" s="157"/>
      <c r="N3" s="66" t="s">
        <v>3</v>
      </c>
      <c r="O3" s="157">
        <f>(P31-P33)/P31*100</f>
        <v>100</v>
      </c>
      <c r="P3" s="157"/>
    </row>
    <row r="4" spans="2:16" ht="14.25" customHeight="1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>
      <c r="B7" s="154" t="s">
        <v>6</v>
      </c>
      <c r="C7" s="1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>
      <c r="B9" s="35" t="s">
        <v>21</v>
      </c>
      <c r="C9" s="7">
        <v>0.45</v>
      </c>
      <c r="D9" s="8">
        <v>1.5</v>
      </c>
      <c r="E9" s="8">
        <v>20.2</v>
      </c>
      <c r="F9" s="8">
        <v>60.6</v>
      </c>
      <c r="G9" s="36" t="s">
        <v>189</v>
      </c>
      <c r="H9" s="8">
        <v>5.6</v>
      </c>
      <c r="I9" s="36">
        <v>96.1</v>
      </c>
      <c r="J9" s="9">
        <f>IF(L9, 1, 0) + IF(M9, 2, 0) + IF(N9, 4, 0) + IF(O9, 8, 0) + IF(P9, 16, 0)</f>
        <v>1</v>
      </c>
      <c r="K9" s="10" t="b">
        <v>1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>
      <c r="B10" s="35" t="s">
        <v>22</v>
      </c>
      <c r="C10" s="7">
        <v>0.58333333333333337</v>
      </c>
      <c r="D10" s="8" t="s">
        <v>183</v>
      </c>
      <c r="E10" s="8">
        <v>18.399999999999999</v>
      </c>
      <c r="F10" s="8">
        <v>65.8</v>
      </c>
      <c r="G10" s="36" t="s">
        <v>190</v>
      </c>
      <c r="H10" s="8">
        <v>5.7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>
      <c r="B11" s="13" t="s">
        <v>23</v>
      </c>
      <c r="C11" s="14">
        <v>0.73541666666666661</v>
      </c>
      <c r="D11" s="15" t="s">
        <v>183</v>
      </c>
      <c r="E11" s="15">
        <v>13.6</v>
      </c>
      <c r="F11" s="15">
        <v>88.6</v>
      </c>
      <c r="G11" s="36" t="s">
        <v>191</v>
      </c>
      <c r="H11" s="15">
        <v>7.3</v>
      </c>
      <c r="I11" s="16"/>
      <c r="J11" s="9">
        <f>IF(L11, 1, 0) + IF(M11, 2, 0) + IF(N11, 4, 0) + IF(O11, 8, 0) + IF(P11, 16, 0)</f>
        <v>28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1</v>
      </c>
      <c r="P11" s="12" t="b">
        <v>1</v>
      </c>
    </row>
    <row r="12" spans="2:16" ht="14.25" customHeight="1" thickBot="1">
      <c r="B12" s="17" t="s">
        <v>24</v>
      </c>
      <c r="C12" s="18">
        <f>(24-C9)+C11</f>
        <v>24.285416666666666</v>
      </c>
      <c r="D12" s="19">
        <f>AVERAGE(D9:D11)</f>
        <v>1.5</v>
      </c>
      <c r="E12" s="19">
        <f>AVERAGE(E9:E11)</f>
        <v>17.399999999999999</v>
      </c>
      <c r="F12" s="20">
        <f>AVERAGE(F9:F11)</f>
        <v>71.666666666666671</v>
      </c>
      <c r="G12" s="21"/>
      <c r="H12" s="22">
        <f>AVERAGE(H9:H11)</f>
        <v>6.2</v>
      </c>
      <c r="I12" s="23"/>
      <c r="J12" s="24">
        <f>AVERAGE(J9:J11)</f>
        <v>12.333333333333334</v>
      </c>
      <c r="K12" s="1"/>
      <c r="L12" s="1"/>
      <c r="M12" s="1"/>
      <c r="N12" s="1"/>
      <c r="O12" s="1"/>
      <c r="P12" s="1"/>
    </row>
    <row r="13" spans="2:16" ht="14.15" customHeigh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>
      <c r="B14" s="154" t="s">
        <v>25</v>
      </c>
      <c r="C14" s="15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5" customHeight="1">
      <c r="B16" s="35" t="s">
        <v>40</v>
      </c>
      <c r="C16" s="27" t="s">
        <v>164</v>
      </c>
      <c r="D16" s="27" t="s">
        <v>181</v>
      </c>
      <c r="E16" s="27" t="s">
        <v>185</v>
      </c>
      <c r="F16" s="27" t="s">
        <v>186</v>
      </c>
      <c r="G16" s="117" t="s">
        <v>181</v>
      </c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5" customHeight="1">
      <c r="B17" s="35" t="s">
        <v>41</v>
      </c>
      <c r="C17" s="28">
        <v>0.38750000000000001</v>
      </c>
      <c r="D17" s="28">
        <v>0.3888888888888889</v>
      </c>
      <c r="E17" s="28">
        <v>0.42569444444444443</v>
      </c>
      <c r="F17" s="28">
        <v>0.44861111111111113</v>
      </c>
      <c r="G17" s="28">
        <v>0.72222222222222221</v>
      </c>
      <c r="H17" s="28"/>
      <c r="I17" s="28"/>
      <c r="J17" s="28"/>
      <c r="K17" s="28"/>
      <c r="L17" s="28"/>
      <c r="M17" s="28"/>
      <c r="N17" s="28"/>
      <c r="O17" s="28"/>
      <c r="P17" s="28">
        <v>0.72638888888888886</v>
      </c>
    </row>
    <row r="18" spans="2:16" ht="14.15" customHeight="1">
      <c r="B18" s="35" t="s">
        <v>42</v>
      </c>
      <c r="C18" s="27">
        <v>60443</v>
      </c>
      <c r="D18" s="27">
        <v>60444</v>
      </c>
      <c r="E18" s="27">
        <v>60466</v>
      </c>
      <c r="F18" s="27">
        <v>60478</v>
      </c>
      <c r="G18" s="27">
        <v>60546</v>
      </c>
      <c r="H18" s="27"/>
      <c r="I18" s="27"/>
      <c r="J18" s="27"/>
      <c r="K18" s="27"/>
      <c r="L18" s="27"/>
      <c r="M18" s="27"/>
      <c r="N18" s="27"/>
      <c r="O18" s="27"/>
      <c r="P18" s="27">
        <v>60551</v>
      </c>
    </row>
    <row r="19" spans="2:16" ht="14.15" customHeight="1" thickBot="1">
      <c r="B19" s="13" t="s">
        <v>43</v>
      </c>
      <c r="C19" s="29"/>
      <c r="D19" s="27">
        <v>60456</v>
      </c>
      <c r="E19" s="30">
        <v>60477</v>
      </c>
      <c r="F19" s="30">
        <v>60545</v>
      </c>
      <c r="G19" s="30">
        <v>60550</v>
      </c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5" customHeight="1" thickBot="1">
      <c r="B20" s="31" t="s">
        <v>44</v>
      </c>
      <c r="C20" s="29"/>
      <c r="D20" s="32">
        <f>IF(ISNUMBER(D18),D19-D18+1,"")</f>
        <v>13</v>
      </c>
      <c r="E20" s="33">
        <f>IF(ISNUMBER(E18),E19-E18+1,"")</f>
        <v>12</v>
      </c>
      <c r="F20" s="33">
        <f>IF(ISNUMBER(F18),F19-F18+1,"")</f>
        <v>68</v>
      </c>
      <c r="G20" s="33">
        <f>IF(ISNUMBER(G18),G19-G18+1,"")</f>
        <v>5</v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>
      <c r="B22" s="163" t="s">
        <v>45</v>
      </c>
      <c r="C22" s="35" t="s">
        <v>21</v>
      </c>
      <c r="D22" s="35" t="s">
        <v>23</v>
      </c>
      <c r="E22" s="35" t="s">
        <v>46</v>
      </c>
      <c r="F22" s="164" t="s">
        <v>47</v>
      </c>
      <c r="G22" s="164"/>
      <c r="H22" s="164"/>
      <c r="I22" s="164"/>
      <c r="J22" s="35" t="s">
        <v>21</v>
      </c>
      <c r="K22" s="35" t="s">
        <v>23</v>
      </c>
      <c r="L22" s="35" t="s">
        <v>46</v>
      </c>
      <c r="M22" s="164" t="s">
        <v>47</v>
      </c>
      <c r="N22" s="164"/>
      <c r="O22" s="164"/>
      <c r="P22" s="164"/>
    </row>
    <row r="23" spans="2:16" ht="13.5" customHeight="1">
      <c r="B23" s="163"/>
      <c r="C23" s="116">
        <v>0.40138888888888885</v>
      </c>
      <c r="D23" s="116">
        <v>0.40416666666666662</v>
      </c>
      <c r="E23" s="36" t="s">
        <v>48</v>
      </c>
      <c r="F23" s="162" t="s">
        <v>188</v>
      </c>
      <c r="G23" s="162"/>
      <c r="H23" s="162"/>
      <c r="I23" s="162"/>
      <c r="J23" s="106"/>
      <c r="K23" s="106"/>
      <c r="L23" s="116" t="s">
        <v>165</v>
      </c>
      <c r="M23" s="162"/>
      <c r="N23" s="162"/>
      <c r="O23" s="162"/>
      <c r="P23" s="162"/>
    </row>
    <row r="24" spans="2:16" ht="13.5" customHeight="1">
      <c r="B24" s="163"/>
      <c r="C24" s="106"/>
      <c r="D24" s="106"/>
      <c r="E24" s="113" t="s">
        <v>180</v>
      </c>
      <c r="F24" s="162"/>
      <c r="G24" s="162"/>
      <c r="H24" s="162"/>
      <c r="I24" s="162"/>
      <c r="J24" s="106"/>
      <c r="K24" s="106"/>
      <c r="L24" s="36" t="s">
        <v>177</v>
      </c>
      <c r="M24" s="162"/>
      <c r="N24" s="162"/>
      <c r="O24" s="162"/>
      <c r="P24" s="162"/>
    </row>
    <row r="25" spans="2:16" ht="13.5" customHeight="1">
      <c r="B25" s="163"/>
      <c r="C25" s="116"/>
      <c r="D25" s="116"/>
      <c r="E25" s="113" t="s">
        <v>171</v>
      </c>
      <c r="F25" s="162" t="s">
        <v>187</v>
      </c>
      <c r="G25" s="162"/>
      <c r="H25" s="162"/>
      <c r="I25" s="162"/>
      <c r="J25" s="106"/>
      <c r="K25" s="106"/>
      <c r="L25" s="36" t="s">
        <v>49</v>
      </c>
      <c r="M25" s="162"/>
      <c r="N25" s="162"/>
      <c r="O25" s="162"/>
      <c r="P25" s="162"/>
    </row>
    <row r="26" spans="2:16" ht="13.5" customHeight="1">
      <c r="B26" s="163"/>
      <c r="C26" s="106"/>
      <c r="D26" s="106"/>
      <c r="E26" s="113" t="s">
        <v>165</v>
      </c>
      <c r="F26" s="162"/>
      <c r="G26" s="162"/>
      <c r="H26" s="162"/>
      <c r="I26" s="162"/>
      <c r="J26" s="106"/>
      <c r="K26" s="106"/>
      <c r="L26" s="36" t="s">
        <v>178</v>
      </c>
      <c r="M26" s="162"/>
      <c r="N26" s="162"/>
      <c r="O26" s="162"/>
      <c r="P26" s="162"/>
    </row>
    <row r="27" spans="2:16" ht="13.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>
      <c r="B28" s="154" t="s">
        <v>50</v>
      </c>
      <c r="C28" s="154"/>
      <c r="D28" s="1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5" customHeight="1">
      <c r="B30" s="37" t="s">
        <v>169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0.28541666666666665</v>
      </c>
      <c r="N30" s="43"/>
      <c r="O30" s="45"/>
      <c r="P30" s="46">
        <f>SUM(C30:J30,L30:N30)</f>
        <v>0.28541666666666665</v>
      </c>
    </row>
    <row r="31" spans="2:16" ht="14.15" customHeight="1">
      <c r="B31" s="37" t="s">
        <v>170</v>
      </c>
      <c r="C31" s="47"/>
      <c r="D31" s="7"/>
      <c r="E31" s="7"/>
      <c r="F31" s="7"/>
      <c r="G31" s="7"/>
      <c r="H31" s="7"/>
      <c r="I31" s="7"/>
      <c r="J31" s="7"/>
      <c r="K31" s="7">
        <v>2.0833333333333332E-2</v>
      </c>
      <c r="L31" s="7"/>
      <c r="M31" s="7">
        <v>0.28541666666666665</v>
      </c>
      <c r="N31" s="7"/>
      <c r="O31" s="48"/>
      <c r="P31" s="46">
        <f>SUM(C31:N31)</f>
        <v>0.30624999999999997</v>
      </c>
    </row>
    <row r="32" spans="2:16" ht="14.15" customHeight="1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>
        <v>0.15208333333333332</v>
      </c>
      <c r="N32" s="50"/>
      <c r="O32" s="51"/>
      <c r="P32" s="46">
        <f>SUM(C32:N32)</f>
        <v>0.15208333333333332</v>
      </c>
    </row>
    <row r="33" spans="2:16" ht="14.15" customHeight="1" thickBot="1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5" customHeight="1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2.0833333333333332E-2</v>
      </c>
      <c r="L34" s="110">
        <f t="shared" si="1"/>
        <v>0</v>
      </c>
      <c r="M34" s="110">
        <f t="shared" si="1"/>
        <v>0.13333333333333333</v>
      </c>
      <c r="N34" s="110">
        <f t="shared" si="1"/>
        <v>0</v>
      </c>
      <c r="O34" s="114"/>
      <c r="P34" s="111">
        <f t="shared" si="1"/>
        <v>0.15416666666666665</v>
      </c>
    </row>
    <row r="35" spans="2:16" ht="13.5" customHeight="1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>
      <c r="B36" s="149" t="s">
        <v>67</v>
      </c>
      <c r="C36" s="152" t="s">
        <v>192</v>
      </c>
      <c r="D36" s="153"/>
      <c r="E36" s="152"/>
      <c r="F36" s="153"/>
      <c r="G36" s="152"/>
      <c r="H36" s="153"/>
      <c r="I36" s="152"/>
      <c r="J36" s="153"/>
      <c r="K36" s="152"/>
      <c r="L36" s="153"/>
      <c r="M36" s="152"/>
      <c r="N36" s="153"/>
      <c r="O36" s="148"/>
      <c r="P36" s="148"/>
    </row>
    <row r="37" spans="2:16" ht="18" customHeight="1">
      <c r="B37" s="150"/>
      <c r="C37" s="152"/>
      <c r="D37" s="153"/>
      <c r="E37" s="148"/>
      <c r="F37" s="148"/>
      <c r="G37" s="148"/>
      <c r="H37" s="148"/>
      <c r="I37" s="148"/>
      <c r="J37" s="148"/>
      <c r="K37" s="148"/>
      <c r="L37" s="148"/>
      <c r="M37" s="152"/>
      <c r="N37" s="153"/>
      <c r="O37" s="148"/>
      <c r="P37" s="148"/>
    </row>
    <row r="38" spans="2:16" ht="18" customHeight="1">
      <c r="B38" s="150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>
      <c r="B39" s="150"/>
      <c r="C39" s="148"/>
      <c r="D39" s="148"/>
      <c r="E39" s="148"/>
      <c r="F39" s="148"/>
      <c r="G39" s="148"/>
      <c r="H39" s="148"/>
      <c r="I39" s="148"/>
      <c r="J39" s="148"/>
      <c r="K39" s="148" t="s">
        <v>179</v>
      </c>
      <c r="L39" s="148"/>
      <c r="M39" s="148"/>
      <c r="N39" s="148"/>
      <c r="O39" s="148"/>
      <c r="P39" s="148"/>
    </row>
    <row r="40" spans="2:16" ht="18" customHeight="1">
      <c r="B40" s="150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>
      <c r="B41" s="151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5" customHeight="1">
      <c r="B44" s="122" t="s">
        <v>193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5" customHeight="1">
      <c r="B45" s="12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5" customHeight="1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5" customHeight="1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5" customHeight="1">
      <c r="B48" s="145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</row>
    <row r="49" spans="2:16" ht="14.15" customHeight="1">
      <c r="B49" s="145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5" customHeight="1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5" customHeight="1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5" customHeight="1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5" customHeight="1" thickBot="1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5" customHeight="1" thickTop="1" thickBot="1">
      <c r="B54" s="125" t="s">
        <v>172</v>
      </c>
      <c r="C54" s="126"/>
      <c r="D54" s="126"/>
      <c r="E54" s="126"/>
      <c r="F54" s="112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/>
    <row r="56" spans="2:16" ht="17.25" customHeight="1">
      <c r="B56" s="174" t="s">
        <v>69</v>
      </c>
      <c r="C56" s="174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>
      <c r="B57" s="175" t="s">
        <v>70</v>
      </c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7"/>
      <c r="N57" s="178" t="s">
        <v>71</v>
      </c>
      <c r="O57" s="176"/>
      <c r="P57" s="179"/>
    </row>
    <row r="58" spans="2:16" ht="17.149999999999999" customHeight="1">
      <c r="B58" s="180" t="s">
        <v>72</v>
      </c>
      <c r="C58" s="181"/>
      <c r="D58" s="182"/>
      <c r="E58" s="180" t="s">
        <v>73</v>
      </c>
      <c r="F58" s="181"/>
      <c r="G58" s="182"/>
      <c r="H58" s="181" t="s">
        <v>74</v>
      </c>
      <c r="I58" s="181"/>
      <c r="J58" s="181"/>
      <c r="K58" s="183" t="s">
        <v>75</v>
      </c>
      <c r="L58" s="181"/>
      <c r="M58" s="184"/>
      <c r="N58" s="185"/>
      <c r="O58" s="181"/>
      <c r="P58" s="186"/>
    </row>
    <row r="59" spans="2:16" ht="20.149999999999999" customHeight="1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49999999999999" customHeight="1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49999999999999" customHeight="1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49999999999999" customHeight="1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49999999999999" customHeight="1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49999999999999" customHeight="1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49999999999999" customHeight="1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" customHeight="1" thickBot="1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49999999999999" customHeight="1">
      <c r="B72" s="100" t="s">
        <v>117</v>
      </c>
      <c r="C72" s="60">
        <v>-160.4</v>
      </c>
      <c r="D72" s="60">
        <v>-160.69999999999999</v>
      </c>
      <c r="E72" s="100" t="s">
        <v>118</v>
      </c>
      <c r="F72" s="60">
        <v>28.1</v>
      </c>
      <c r="G72" s="60">
        <v>26.1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49999999999999" customHeight="1">
      <c r="B73" s="100" t="s">
        <v>121</v>
      </c>
      <c r="C73" s="60">
        <v>-155.1</v>
      </c>
      <c r="D73" s="60">
        <v>-155.5</v>
      </c>
      <c r="E73" s="102" t="s">
        <v>122</v>
      </c>
      <c r="F73" s="61">
        <v>32.299999999999997</v>
      </c>
      <c r="G73" s="61">
        <v>33.5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49999999999999" customHeight="1">
      <c r="B74" s="100" t="s">
        <v>126</v>
      </c>
      <c r="C74" s="60">
        <v>-1717.2</v>
      </c>
      <c r="D74" s="60">
        <v>-171.9</v>
      </c>
      <c r="E74" s="102" t="s">
        <v>127</v>
      </c>
      <c r="F74" s="62">
        <v>20</v>
      </c>
      <c r="G74" s="62">
        <v>20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49999999999999" customHeight="1">
      <c r="B75" s="100" t="s">
        <v>131</v>
      </c>
      <c r="C75" s="60">
        <v>-120.3</v>
      </c>
      <c r="D75" s="60">
        <v>-121.2</v>
      </c>
      <c r="E75" s="102" t="s">
        <v>132</v>
      </c>
      <c r="F75" s="62">
        <v>40</v>
      </c>
      <c r="G75" s="62">
        <v>40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49999999999999" customHeight="1">
      <c r="B76" s="100" t="s">
        <v>136</v>
      </c>
      <c r="C76" s="60">
        <v>37.799999999999997</v>
      </c>
      <c r="D76" s="60">
        <v>37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49999999999999" customHeight="1">
      <c r="B77" s="100" t="s">
        <v>141</v>
      </c>
      <c r="C77" s="60">
        <v>35.700000000000003</v>
      </c>
      <c r="D77" s="60">
        <v>34.299999999999997</v>
      </c>
      <c r="E77" s="102" t="s">
        <v>142</v>
      </c>
      <c r="F77" s="62">
        <v>270</v>
      </c>
      <c r="G77" s="62">
        <v>270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49999999999999" customHeight="1">
      <c r="B78" s="100" t="s">
        <v>146</v>
      </c>
      <c r="C78" s="60">
        <v>31.3</v>
      </c>
      <c r="D78" s="60">
        <v>30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49999999999999" customHeight="1">
      <c r="B79" s="100" t="s">
        <v>151</v>
      </c>
      <c r="C79" s="60">
        <v>29.9</v>
      </c>
      <c r="D79" s="60">
        <v>28.5</v>
      </c>
      <c r="E79" s="100" t="s">
        <v>152</v>
      </c>
      <c r="F79" s="60">
        <v>19.3</v>
      </c>
      <c r="G79" s="60">
        <v>19.3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49999999999999" customHeight="1">
      <c r="B80" s="105" t="s">
        <v>156</v>
      </c>
      <c r="C80" s="64">
        <v>1.5300000000000001E-4</v>
      </c>
      <c r="D80" s="64">
        <v>1.25E-4</v>
      </c>
      <c r="E80" s="102" t="s">
        <v>157</v>
      </c>
      <c r="F80" s="61">
        <v>69.599999999999994</v>
      </c>
      <c r="G80" s="61">
        <v>61.6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49999999999999" customHeight="1"/>
    <row r="82" spans="2:16" ht="20.149999999999999" customHeight="1"/>
    <row r="83" spans="2:16" ht="20.149999999999999" customHeight="1"/>
    <row r="84" spans="2:16" ht="15" customHeight="1">
      <c r="B84" s="158" t="s">
        <v>161</v>
      </c>
      <c r="C84" s="158"/>
    </row>
    <row r="85" spans="2:16" ht="15" customHeight="1">
      <c r="B85" s="159" t="s">
        <v>184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>
      <c r="B86" s="165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7"/>
    </row>
    <row r="87" spans="2:16" ht="15" customHeight="1">
      <c r="B87" s="171"/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3"/>
    </row>
    <row r="88" spans="2:16" ht="15" customHeight="1">
      <c r="B88" s="165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167"/>
    </row>
    <row r="89" spans="2:16" ht="15" customHeight="1">
      <c r="B89" s="165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7"/>
    </row>
    <row r="90" spans="2:16" ht="15" customHeight="1">
      <c r="B90" s="165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7"/>
    </row>
    <row r="91" spans="2:16" ht="15" customHeight="1">
      <c r="B91" s="165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  <c r="N91" s="166"/>
      <c r="O91" s="166"/>
      <c r="P91" s="167"/>
    </row>
    <row r="92" spans="2:16" ht="15" customHeight="1">
      <c r="B92" s="165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7"/>
    </row>
    <row r="93" spans="2:16" ht="15" customHeight="1">
      <c r="B93" s="165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  <c r="N93" s="166"/>
      <c r="O93" s="166"/>
      <c r="P93" s="167"/>
    </row>
    <row r="94" spans="2:16" ht="15" customHeight="1">
      <c r="B94" s="165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7"/>
    </row>
    <row r="95" spans="2:16" ht="15" customHeight="1">
      <c r="B95" s="165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7"/>
    </row>
    <row r="96" spans="2:16" ht="15" customHeight="1">
      <c r="B96" s="165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  <c r="N96" s="166"/>
      <c r="O96" s="166"/>
      <c r="P96" s="167"/>
    </row>
    <row r="97" spans="2:16" ht="15" customHeight="1">
      <c r="B97" s="165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  <c r="N97" s="166"/>
      <c r="O97" s="166"/>
      <c r="P97" s="167"/>
    </row>
    <row r="98" spans="2:16" ht="15" customHeight="1">
      <c r="B98" s="165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  <c r="N98" s="166"/>
      <c r="O98" s="166"/>
      <c r="P98" s="167"/>
    </row>
    <row r="99" spans="2:16" ht="15" customHeight="1">
      <c r="B99" s="168"/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70"/>
    </row>
    <row r="100" spans="2:16" ht="15" customHeight="1"/>
    <row r="101" spans="2:16" ht="15" hidden="1" customHeight="1"/>
    <row r="102" spans="2:16" ht="15" hidden="1" customHeight="1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>
      <formula1>$M$70:$P$70</formula1>
    </dataValidation>
    <dataValidation type="list" showInputMessage="1" showErrorMessage="1" sqref="N82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KMTNetSSO</cp:lastModifiedBy>
  <cp:lastPrinted>2024-03-05T14:50:54Z</cp:lastPrinted>
  <dcterms:created xsi:type="dcterms:W3CDTF">2024-02-29T07:36:25Z</dcterms:created>
  <dcterms:modified xsi:type="dcterms:W3CDTF">2025-01-12T17:31:00Z</dcterms:modified>
</cp:coreProperties>
</file>