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3" i="1"/>
  <c r="J25" i="1" l="1"/>
  <c r="G18" i="1" l="1"/>
  <c r="G19" i="1" s="1"/>
  <c r="H18" i="1" s="1"/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<sst xmlns="http://schemas.openxmlformats.org/spreadsheetml/2006/main" count="214" uniqueCount="195">
  <si>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</si>
  <si>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</si>
  <si>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</si>
  <si>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</si>
  <si>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</si>
  <si>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</si>
  <si>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</si>
  <si>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</si>
  <si>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</si>
  <si>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</si>
  <si>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</si>
  <si>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</si>
  <si>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</si>
  <si>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</si>
  <si>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</si>
  <si>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</si>
  <si>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</si>
  <si>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</si>
  <si>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</si>
  <si>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</si>
  <si>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</si>
  <si>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</si>
  <si>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</si>
  <si>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</si>
  <si>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</si>
  <si>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</si>
  <si>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</si>
  <si>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</si>
  <si>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</si>
  <si>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</si>
  <si>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</si>
  <si>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</si>
  <si>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</si>
  <si>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</si>
  <si>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</si>
  <si>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</si>
  <si>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</si>
  <si>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</si>
  <si>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</si>
  <si>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</si>
  <si>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</si>
  <si>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</si>
  <si>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</si>
  <si>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</si>
  <si>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</si>
  <si>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</si>
  <si>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</si>
  <si>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</si>
  <si>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</si>
  <si>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</si>
  <si>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</si>
  <si>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</si>
  <si>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</si>
  <si>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</si>
  <si>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</si>
  <si>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</si>
  <si>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</si>
  <si>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</si>
  <si>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</si>
  <si>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</si>
  <si>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</si>
  <si>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</si>
  <si>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</si>
  <si>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</si>
  <si>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</si>
  <si>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</si>
  <si>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</si>
  <si>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</si>
  <si>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</si>
  <si>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</si>
  <si>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</si>
  <si>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</si>
  <si>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</si>
  <si>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</si>
  <si>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</si>
  <si>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</si>
  <si>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</si>
  <si>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</si>
  <si>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</si>
  <si>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</si>
  <si>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</si>
  <si>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</si>
  <si>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</si>
  <si>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</si>
  <si>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</si>
  <si>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</si>
  <si>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</si>
  <si>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</si>
  <si>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</si>
  <si>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</si>
  <si>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</si>
  <si>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</si>
  <si>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</si>
  <si>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</si>
  <si>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</si>
  <si>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</si>
  <si>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</si>
  <si>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</si>
  <si>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</si>
  <si>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</si>
  <si>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</si>
  <si>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</si>
  <si>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</si>
  <si>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</si>
  <si>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</si>
  <si>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</si>
  <si>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</si>
  <si>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</si>
  <si>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</si>
  <si>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</si>
  <si>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</si>
  <si>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</si>
  <si>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</si>
  <si>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</si>
  <si>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</si>
  <si>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</si>
  <si>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</si>
  <si>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</si>
  <si>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</si>
  <si>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</si>
  <si>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</si>
  <si>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</si>
  <si>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</si>
  <si>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</si>
  <si>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</si>
  <si>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</si>
  <si>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</si>
  <si>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</si>
  <si>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</si>
  <si>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</si>
  <si>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</si>
  <si>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</si>
  <si>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</si>
  <si>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</si>
  <si>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</si>
  <si>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</si>
  <si>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</si>
  <si>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</si>
  <si>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</si>
  <si>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</si>
  <si>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</si>
  <si>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</si>
  <si>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</si>
  <si>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</si>
  <si>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</si>
  <si>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</si>
  <si>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</si>
  <si>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</si>
  <si>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</si>
  <si>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</si>
  <si>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</si>
  <si>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</si>
  <si>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</si>
  <si>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</si>
  <si>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</si>
  <si>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</si>
  <si>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</si>
  <si>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</si>
  <si>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</si>
  <si>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</si>
  <si>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</si>
  <si>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</si>
  <si>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</si>
  <si>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</si>
  <si>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</si>
  <si>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</si>
  <si>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</si>
  <si>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</si>
  <si>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</si>
  <si>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</si>
  <si>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</si>
  <si>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</si>
  <si>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</si>
  <si>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</si>
  <si>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</si>
  <si>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</si>
  <si>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</si>
  <si>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</si>
  <si>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</si>
  <si>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</si>
  <si>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</si>
  <si>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</si>
  <si>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</si>
  <si>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</si>
  <si>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TMT</t>
    <phoneticPr fontId="3" type="noConversion"/>
  </si>
  <si>
    <t>W</t>
    <phoneticPr fontId="3" type="noConversion"/>
  </si>
  <si>
    <t>W</t>
    <phoneticPr fontId="3" type="noConversion"/>
  </si>
  <si>
    <t>ENG-DIR</t>
    <phoneticPr fontId="3" type="noConversion"/>
  </si>
  <si>
    <t>1) 방풍막 연결후 관측함(초반 강풍 과 돔셔터 소음 문제로)</t>
    <phoneticPr fontId="3" type="noConversion"/>
  </si>
  <si>
    <t xml:space="preserve"> 초반 다소 강풍(57km/hour), LIVE SUTHERLAND WEATHER 기준</t>
    <phoneticPr fontId="3" type="noConversion"/>
  </si>
  <si>
    <t>M_063533-063534:N</t>
    <phoneticPr fontId="3" type="noConversion"/>
  </si>
  <si>
    <t xml:space="preserve"> 표준 스크립트 행 81-86(Object name = Ant2-280), 스크립트가 자꾸 멈춰 수동 관측. </t>
    <phoneticPr fontId="3" type="noConversion"/>
  </si>
  <si>
    <t>2) 관측전 초점 원점(Home) 초기화 실시</t>
    <phoneticPr fontId="3" type="noConversion"/>
  </si>
  <si>
    <t>60s/10k 60s/14k 55s/19k 45s/22k 33s/23k 20s/18k</t>
    <phoneticPr fontId="3" type="noConversion"/>
  </si>
  <si>
    <t>60s/26k 40s/25k 25s/24k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</si>
</sst>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57" fillId="0" borderId="26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177" fontId="58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81" fontId="59" fillId="2" borderId="1" xfId="0" applyNumberFormat="1" applyFont="1" applyFill="1" applyBorder="1" applyAlignment="1" applyProtection="1">
      <alignment horizontal="center" vertical="center"/>
      <protection locked="0"/>
    </xf>
    <xf numFmtId="180" fontId="59" fillId="2" borderId="1" xfId="0" applyNumberFormat="1" applyFont="1" applyFill="1" applyBorder="1" applyAlignment="1" applyProtection="1">
      <alignment horizontal="center" vertical="center"/>
      <protection locked="0"/>
    </xf>
    <xf numFmtId="182" fontId="59" fillId="2" borderId="1" xfId="0" applyNumberFormat="1" applyFont="1" applyFill="1" applyBorder="1" applyAlignment="1" applyProtection="1">
      <alignment horizontal="center" vertical="center"/>
      <protection locked="0"/>
    </xf>
    <xf numFmtId="183" fontId="59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4" sqref="G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2">
        <v>45656</v>
      </c>
      <c r="D3" s="193"/>
      <c r="E3" s="1"/>
      <c r="F3" s="1"/>
      <c r="G3" s="1"/>
      <c r="H3" s="1"/>
      <c r="I3" s="1"/>
      <c r="J3" s="1"/>
      <c r="K3" s="35" t="s">
        <v>2</v>
      </c>
      <c r="L3" s="194">
        <f>(P31-(P32+P33))/P31*100</f>
        <v>100</v>
      </c>
      <c r="M3" s="194"/>
      <c r="N3" s="35" t="s">
        <v>3</v>
      </c>
      <c r="O3" s="194">
        <f>(P31-P33)/P31*100</f>
        <v>100</v>
      </c>
      <c r="P3" s="194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2">
        <v>0.79166666666666663</v>
      </c>
      <c r="D9" s="128">
        <v>2.44</v>
      </c>
      <c r="E9" s="128">
        <v>13</v>
      </c>
      <c r="F9" s="128">
        <v>50</v>
      </c>
      <c r="G9" s="127" t="s">
        <v>185</v>
      </c>
      <c r="H9" s="128">
        <v>4.5999999999999996</v>
      </c>
      <c r="I9" s="127">
        <v>0.1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1">
        <v>0.91666666666666663</v>
      </c>
      <c r="D10" s="128">
        <v>2.34</v>
      </c>
      <c r="E10" s="128">
        <v>9</v>
      </c>
      <c r="F10" s="128">
        <v>64</v>
      </c>
      <c r="G10" s="127" t="s">
        <v>185</v>
      </c>
      <c r="H10" s="128">
        <v>3</v>
      </c>
      <c r="I10" s="132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8">
        <v>8.3333333333333329E-2</v>
      </c>
      <c r="D11" s="219">
        <v>1.74</v>
      </c>
      <c r="E11" s="219">
        <v>6</v>
      </c>
      <c r="F11" s="219">
        <v>64</v>
      </c>
      <c r="G11" s="220" t="s">
        <v>186</v>
      </c>
      <c r="H11" s="221">
        <v>1.4</v>
      </c>
      <c r="I11" s="222"/>
      <c r="J11" s="223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2.1733333333333333</v>
      </c>
      <c r="E12" s="12">
        <f>AVERAGE(E9:E11)</f>
        <v>9.3333333333333339</v>
      </c>
      <c r="F12" s="13">
        <f>AVERAGE(F9:F11)</f>
        <v>59.333333333333336</v>
      </c>
      <c r="G12" s="14"/>
      <c r="H12" s="15">
        <f>AVERAGE(H9:H11)</f>
        <v>3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1" t="s">
        <v>176</v>
      </c>
      <c r="D16" s="123" t="s">
        <v>178</v>
      </c>
      <c r="E16" s="123" t="s">
        <v>182</v>
      </c>
      <c r="F16" s="123" t="s">
        <v>187</v>
      </c>
      <c r="G16" s="123" t="s">
        <v>184</v>
      </c>
      <c r="H16" s="123" t="s">
        <v>178</v>
      </c>
      <c r="I16" s="123"/>
      <c r="J16" s="123"/>
      <c r="K16" s="100"/>
      <c r="L16" s="100"/>
      <c r="M16" s="100"/>
      <c r="N16" s="100"/>
      <c r="O16" s="100"/>
      <c r="P16" s="123" t="s">
        <v>41</v>
      </c>
    </row>
    <row r="17" spans="2:16" ht="14.1" customHeight="1" x14ac:dyDescent="0.25">
      <c r="B17" s="24" t="s">
        <v>42</v>
      </c>
      <c r="C17" s="122">
        <v>0.72083333333333333</v>
      </c>
      <c r="D17" s="122">
        <v>0.72222222222222221</v>
      </c>
      <c r="E17" s="122">
        <v>0.77569444444444446</v>
      </c>
      <c r="F17" s="215">
        <v>0.80069444444444438</v>
      </c>
      <c r="G17" s="215">
        <v>9.375E-2</v>
      </c>
      <c r="H17" s="215">
        <v>0.11319444444444444</v>
      </c>
      <c r="I17" s="101"/>
      <c r="J17" s="101"/>
      <c r="K17" s="101"/>
      <c r="L17" s="101"/>
      <c r="M17" s="101"/>
      <c r="N17" s="101"/>
      <c r="O17" s="101"/>
      <c r="P17" s="122">
        <v>0.12916666666666668</v>
      </c>
    </row>
    <row r="18" spans="2:16" ht="14.1" customHeight="1" x14ac:dyDescent="0.25">
      <c r="B18" s="24" t="s">
        <v>43</v>
      </c>
      <c r="C18" s="123">
        <v>63447</v>
      </c>
      <c r="D18" s="123">
        <f>C18+1</f>
        <v>63448</v>
      </c>
      <c r="E18" s="123">
        <f t="shared" ref="E18" si="0">D19+1</f>
        <v>63453</v>
      </c>
      <c r="F18" s="123">
        <f t="shared" ref="F18" si="1">E19+1</f>
        <v>63468</v>
      </c>
      <c r="G18" s="123">
        <f>F19+1</f>
        <v>63676</v>
      </c>
      <c r="H18" s="123">
        <f>G19+1</f>
        <v>63689</v>
      </c>
      <c r="I18" s="123"/>
      <c r="J18" s="123"/>
      <c r="K18" s="100"/>
      <c r="L18" s="101"/>
      <c r="M18" s="101"/>
      <c r="N18" s="101"/>
      <c r="O18" s="101"/>
      <c r="P18" s="123">
        <f>MAX(C18:O19)+1</f>
        <v>63703</v>
      </c>
    </row>
    <row r="19" spans="2:16" ht="14.1" customHeight="1" thickBot="1" x14ac:dyDescent="0.3">
      <c r="B19" s="9" t="s">
        <v>44</v>
      </c>
      <c r="C19" s="83"/>
      <c r="D19" s="123">
        <v>63452</v>
      </c>
      <c r="E19" s="130">
        <v>63467</v>
      </c>
      <c r="F19" s="130">
        <v>63675</v>
      </c>
      <c r="G19" s="130">
        <f>G18+12</f>
        <v>63688</v>
      </c>
      <c r="H19" s="130">
        <v>63702</v>
      </c>
      <c r="I19" s="130"/>
      <c r="J19" s="130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2">IF(ISNUMBER(E18),E19-E18+1,"")</f>
        <v>15</v>
      </c>
      <c r="F20" s="89">
        <f t="shared" si="2"/>
        <v>208</v>
      </c>
      <c r="G20" s="89">
        <f t="shared" si="2"/>
        <v>13</v>
      </c>
      <c r="H20" s="89">
        <f t="shared" si="2"/>
        <v>14</v>
      </c>
      <c r="I20" s="89" t="str">
        <f t="shared" si="2"/>
        <v/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3" t="s">
        <v>46</v>
      </c>
      <c r="C22" s="24" t="s">
        <v>21</v>
      </c>
      <c r="D22" s="24" t="s">
        <v>23</v>
      </c>
      <c r="E22" s="24" t="s">
        <v>47</v>
      </c>
      <c r="F22" s="204" t="s">
        <v>48</v>
      </c>
      <c r="G22" s="204"/>
      <c r="H22" s="204"/>
      <c r="I22" s="204"/>
      <c r="J22" s="24" t="s">
        <v>21</v>
      </c>
      <c r="K22" s="24" t="s">
        <v>23</v>
      </c>
      <c r="L22" s="24" t="s">
        <v>47</v>
      </c>
      <c r="M22" s="204" t="s">
        <v>48</v>
      </c>
      <c r="N22" s="204"/>
      <c r="O22" s="204"/>
      <c r="P22" s="204"/>
    </row>
    <row r="23" spans="2:16" ht="13.5" customHeight="1" x14ac:dyDescent="0.25">
      <c r="B23" s="203"/>
      <c r="C23" s="124"/>
      <c r="D23" s="124"/>
      <c r="E23" s="125" t="s">
        <v>181</v>
      </c>
      <c r="F23" s="202" t="s">
        <v>179</v>
      </c>
      <c r="G23" s="202"/>
      <c r="H23" s="202"/>
      <c r="I23" s="202"/>
      <c r="J23" s="134">
        <f>H18+0</f>
        <v>63689</v>
      </c>
      <c r="K23" s="134">
        <f>J23+5</f>
        <v>63694</v>
      </c>
      <c r="L23" s="127" t="s">
        <v>50</v>
      </c>
      <c r="M23" s="202" t="s">
        <v>193</v>
      </c>
      <c r="N23" s="202"/>
      <c r="O23" s="202"/>
      <c r="P23" s="202"/>
    </row>
    <row r="24" spans="2:16" ht="13.5" customHeight="1" x14ac:dyDescent="0.25">
      <c r="B24" s="203"/>
      <c r="C24" s="126"/>
      <c r="D24" s="126"/>
      <c r="E24" s="127" t="s">
        <v>177</v>
      </c>
      <c r="F24" s="202" t="s">
        <v>179</v>
      </c>
      <c r="G24" s="202"/>
      <c r="H24" s="202"/>
      <c r="I24" s="202"/>
      <c r="J24" s="134"/>
      <c r="K24" s="134"/>
      <c r="L24" s="127" t="s">
        <v>51</v>
      </c>
      <c r="M24" s="202" t="s">
        <v>179</v>
      </c>
      <c r="N24" s="202"/>
      <c r="O24" s="202"/>
      <c r="P24" s="202"/>
    </row>
    <row r="25" spans="2:16" ht="13.5" customHeight="1" x14ac:dyDescent="0.25">
      <c r="B25" s="203"/>
      <c r="C25" s="126"/>
      <c r="D25" s="126"/>
      <c r="E25" s="127" t="s">
        <v>51</v>
      </c>
      <c r="F25" s="202" t="s">
        <v>179</v>
      </c>
      <c r="G25" s="202"/>
      <c r="H25" s="202"/>
      <c r="I25" s="202"/>
      <c r="J25" s="134">
        <f>K23+1</f>
        <v>63695</v>
      </c>
      <c r="K25" s="134">
        <f>J25+2</f>
        <v>63697</v>
      </c>
      <c r="L25" s="127" t="s">
        <v>180</v>
      </c>
      <c r="M25" s="202" t="s">
        <v>194</v>
      </c>
      <c r="N25" s="202"/>
      <c r="O25" s="202"/>
      <c r="P25" s="202"/>
    </row>
    <row r="26" spans="2:16" ht="13.5" customHeight="1" x14ac:dyDescent="0.25">
      <c r="B26" s="203"/>
      <c r="C26" s="126"/>
      <c r="D26" s="126"/>
      <c r="E26" s="127" t="s">
        <v>50</v>
      </c>
      <c r="F26" s="202" t="s">
        <v>179</v>
      </c>
      <c r="G26" s="202"/>
      <c r="H26" s="202"/>
      <c r="I26" s="202"/>
      <c r="J26" s="134"/>
      <c r="K26" s="134"/>
      <c r="L26" s="127" t="s">
        <v>49</v>
      </c>
      <c r="M26" s="202" t="s">
        <v>179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1" t="s">
        <v>52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/>
      <c r="N30" s="110"/>
      <c r="O30" s="110">
        <v>0.27013888888888887</v>
      </c>
      <c r="P30" s="94">
        <f>SUM(C30:J30,L30:N30)</f>
        <v>0</v>
      </c>
    </row>
    <row r="31" spans="2:16" ht="14.1" customHeight="1" x14ac:dyDescent="0.25">
      <c r="B31" s="25" t="s">
        <v>171</v>
      </c>
      <c r="C31" s="112"/>
      <c r="D31" s="114"/>
      <c r="E31" s="114"/>
      <c r="F31" s="114"/>
      <c r="G31" s="114"/>
      <c r="H31" s="114"/>
      <c r="I31" s="114"/>
      <c r="J31" s="114"/>
      <c r="K31" s="216">
        <v>4.4444444444444446E-2</v>
      </c>
      <c r="L31" s="114"/>
      <c r="M31" s="114"/>
      <c r="N31" s="216">
        <v>0.29305555555555557</v>
      </c>
      <c r="O31" s="115"/>
      <c r="P31" s="94">
        <f>SUM(C31:N31)</f>
        <v>0.33750000000000002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33"/>
      <c r="H32" s="133"/>
      <c r="I32" s="133"/>
      <c r="J32" s="133"/>
      <c r="K32" s="133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</v>
      </c>
      <c r="E34" s="84">
        <f t="shared" si="3"/>
        <v>0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4.4444444444444446E-2</v>
      </c>
      <c r="L34" s="84">
        <f t="shared" si="3"/>
        <v>0</v>
      </c>
      <c r="M34" s="84">
        <f t="shared" si="3"/>
        <v>0</v>
      </c>
      <c r="N34" s="84">
        <f t="shared" si="3"/>
        <v>0.29305555555555557</v>
      </c>
      <c r="O34" s="98"/>
      <c r="P34" s="99">
        <f t="shared" si="3"/>
        <v>0.33750000000000002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8" t="s">
        <v>69</v>
      </c>
      <c r="C36" s="217" t="s">
        <v>190</v>
      </c>
      <c r="D36" s="217"/>
      <c r="E36" s="187"/>
      <c r="F36" s="187"/>
      <c r="G36" s="187"/>
      <c r="H36" s="187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9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9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90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70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 t="s">
        <v>189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82" t="s">
        <v>191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168</v>
      </c>
      <c r="C53" s="167"/>
      <c r="D53" s="108"/>
      <c r="E53" s="105"/>
      <c r="F53" s="105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167</v>
      </c>
      <c r="C54" s="169"/>
      <c r="D54" s="169"/>
      <c r="E54" s="169"/>
      <c r="F54" s="105"/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71</v>
      </c>
      <c r="C56" s="14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00000000000001" customHeight="1" x14ac:dyDescent="0.25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78</v>
      </c>
      <c r="C59" s="136"/>
      <c r="D59" s="32" t="b">
        <v>1</v>
      </c>
      <c r="E59" s="135" t="s">
        <v>79</v>
      </c>
      <c r="F59" s="136"/>
      <c r="G59" s="32" t="b">
        <v>1</v>
      </c>
      <c r="H59" s="143" t="s">
        <v>80</v>
      </c>
      <c r="I59" s="136"/>
      <c r="J59" s="32" t="b">
        <v>1</v>
      </c>
      <c r="K59" s="143" t="s">
        <v>81</v>
      </c>
      <c r="L59" s="136"/>
      <c r="M59" s="32" t="b">
        <v>1</v>
      </c>
      <c r="N59" s="144" t="s">
        <v>82</v>
      </c>
      <c r="O59" s="136"/>
      <c r="P59" s="32" t="b">
        <v>1</v>
      </c>
    </row>
    <row r="60" spans="2:16" ht="20.100000000000001" customHeight="1" x14ac:dyDescent="0.25">
      <c r="B60" s="135" t="s">
        <v>83</v>
      </c>
      <c r="C60" s="136"/>
      <c r="D60" s="32" t="b">
        <v>1</v>
      </c>
      <c r="E60" s="135" t="s">
        <v>84</v>
      </c>
      <c r="F60" s="136"/>
      <c r="G60" s="32" t="b">
        <v>1</v>
      </c>
      <c r="H60" s="143" t="s">
        <v>85</v>
      </c>
      <c r="I60" s="136"/>
      <c r="J60" s="32" t="b">
        <v>1</v>
      </c>
      <c r="K60" s="143" t="s">
        <v>86</v>
      </c>
      <c r="L60" s="136"/>
      <c r="M60" s="32" t="b">
        <v>1</v>
      </c>
      <c r="N60" s="144" t="s">
        <v>87</v>
      </c>
      <c r="O60" s="136"/>
      <c r="P60" s="32" t="b">
        <v>1</v>
      </c>
    </row>
    <row r="61" spans="2:16" ht="20.100000000000001" customHeight="1" x14ac:dyDescent="0.25">
      <c r="B61" s="135" t="s">
        <v>88</v>
      </c>
      <c r="C61" s="136"/>
      <c r="D61" s="32" t="b">
        <v>1</v>
      </c>
      <c r="E61" s="135" t="s">
        <v>89</v>
      </c>
      <c r="F61" s="136"/>
      <c r="G61" s="32" t="b">
        <v>1</v>
      </c>
      <c r="H61" s="143" t="s">
        <v>90</v>
      </c>
      <c r="I61" s="136"/>
      <c r="J61" s="32" t="b">
        <v>1</v>
      </c>
      <c r="K61" s="143" t="s">
        <v>91</v>
      </c>
      <c r="L61" s="136"/>
      <c r="M61" s="32" t="b">
        <v>1</v>
      </c>
      <c r="N61" s="144" t="s">
        <v>92</v>
      </c>
      <c r="O61" s="136"/>
      <c r="P61" s="32" t="b">
        <v>1</v>
      </c>
    </row>
    <row r="62" spans="2:16" ht="20.100000000000001" customHeight="1" x14ac:dyDescent="0.25">
      <c r="B62" s="143" t="s">
        <v>90</v>
      </c>
      <c r="C62" s="136"/>
      <c r="D62" s="32" t="b">
        <v>1</v>
      </c>
      <c r="E62" s="135" t="s">
        <v>93</v>
      </c>
      <c r="F62" s="136"/>
      <c r="G62" s="32" t="b">
        <v>1</v>
      </c>
      <c r="H62" s="143" t="s">
        <v>94</v>
      </c>
      <c r="I62" s="136"/>
      <c r="J62" s="32" t="b">
        <v>0</v>
      </c>
      <c r="K62" s="143" t="s">
        <v>95</v>
      </c>
      <c r="L62" s="136"/>
      <c r="M62" s="32" t="b">
        <v>1</v>
      </c>
      <c r="N62" s="144" t="s">
        <v>85</v>
      </c>
      <c r="O62" s="136"/>
      <c r="P62" s="32" t="b">
        <v>1</v>
      </c>
    </row>
    <row r="63" spans="2:16" ht="20.100000000000001" customHeight="1" x14ac:dyDescent="0.25">
      <c r="B63" s="143" t="s">
        <v>96</v>
      </c>
      <c r="C63" s="136"/>
      <c r="D63" s="32" t="b">
        <v>1</v>
      </c>
      <c r="E63" s="135" t="s">
        <v>97</v>
      </c>
      <c r="F63" s="136"/>
      <c r="G63" s="32" t="b">
        <v>1</v>
      </c>
      <c r="H63" s="37"/>
      <c r="I63" s="38"/>
      <c r="J63" s="39"/>
      <c r="K63" s="143" t="s">
        <v>98</v>
      </c>
      <c r="L63" s="136"/>
      <c r="M63" s="32" t="b">
        <v>1</v>
      </c>
      <c r="N63" s="144" t="s">
        <v>166</v>
      </c>
      <c r="O63" s="136"/>
      <c r="P63" s="32" t="b">
        <v>1</v>
      </c>
    </row>
    <row r="64" spans="2:16" ht="20.100000000000001" customHeight="1" x14ac:dyDescent="0.25">
      <c r="B64" s="143" t="s">
        <v>99</v>
      </c>
      <c r="C64" s="136"/>
      <c r="D64" s="32" t="b">
        <v>0</v>
      </c>
      <c r="E64" s="135" t="s">
        <v>100</v>
      </c>
      <c r="F64" s="136"/>
      <c r="G64" s="32" t="b">
        <v>1</v>
      </c>
      <c r="H64" s="40"/>
      <c r="I64" s="41"/>
      <c r="J64" s="42"/>
      <c r="K64" s="145" t="s">
        <v>101</v>
      </c>
      <c r="L64" s="14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5" t="s">
        <v>164</v>
      </c>
      <c r="F65" s="13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7" t="s">
        <v>107</v>
      </c>
      <c r="C69" s="137"/>
      <c r="D69" s="50"/>
      <c r="E69" s="50"/>
      <c r="F69" s="139" t="s">
        <v>108</v>
      </c>
      <c r="G69" s="141" t="s">
        <v>109</v>
      </c>
      <c r="H69" s="50"/>
      <c r="I69" s="137" t="s">
        <v>110</v>
      </c>
      <c r="J69" s="13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8"/>
      <c r="C70" s="138"/>
      <c r="D70" s="54"/>
      <c r="E70" s="55"/>
      <c r="F70" s="140"/>
      <c r="G70" s="142"/>
      <c r="H70" s="56"/>
      <c r="I70" s="138"/>
      <c r="J70" s="13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-153.32</v>
      </c>
      <c r="D72" s="90">
        <v>-155.911</v>
      </c>
      <c r="E72" s="76" t="s">
        <v>120</v>
      </c>
      <c r="F72" s="90">
        <v>20</v>
      </c>
      <c r="G72" s="224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-136.51300000000001</v>
      </c>
      <c r="D73" s="90">
        <v>-142.54</v>
      </c>
      <c r="E73" s="77" t="s">
        <v>124</v>
      </c>
      <c r="F73" s="91">
        <v>32</v>
      </c>
      <c r="G73" s="225">
        <v>39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-210.886</v>
      </c>
      <c r="D74" s="90">
        <v>-212.43899999999999</v>
      </c>
      <c r="E74" s="77" t="s">
        <v>129</v>
      </c>
      <c r="F74" s="95">
        <v>10</v>
      </c>
      <c r="G74" s="22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-111.97199999999999</v>
      </c>
      <c r="D75" s="90">
        <v>-114.619</v>
      </c>
      <c r="E75" s="77" t="s">
        <v>134</v>
      </c>
      <c r="F75" s="95">
        <v>50</v>
      </c>
      <c r="G75" s="22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25.094999999999999</v>
      </c>
      <c r="D76" s="90">
        <v>21.78</v>
      </c>
      <c r="E76" s="77" t="s">
        <v>139</v>
      </c>
      <c r="F76" s="95">
        <v>40</v>
      </c>
      <c r="G76" s="226">
        <v>40</v>
      </c>
      <c r="H76" s="86"/>
      <c r="I76" s="65" t="s">
        <v>140</v>
      </c>
      <c r="J76" s="33">
        <v>1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29.6</v>
      </c>
      <c r="D77" s="90">
        <v>25.59</v>
      </c>
      <c r="E77" s="77" t="s">
        <v>144</v>
      </c>
      <c r="F77" s="95">
        <v>160</v>
      </c>
      <c r="G77" s="22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21.117000000000001</v>
      </c>
      <c r="D78" s="90">
        <v>18.12</v>
      </c>
      <c r="E78" s="77" t="s">
        <v>149</v>
      </c>
      <c r="F78" s="92"/>
      <c r="G78" s="22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21.962</v>
      </c>
      <c r="D79" s="90">
        <v>18.89</v>
      </c>
      <c r="E79" s="76" t="s">
        <v>154</v>
      </c>
      <c r="F79" s="90">
        <v>21</v>
      </c>
      <c r="G79" s="224">
        <v>10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3.0599999999999998E-5</v>
      </c>
      <c r="D80" s="93">
        <v>3.0199999999999999E-5</v>
      </c>
      <c r="E80" s="77" t="s">
        <v>159</v>
      </c>
      <c r="F80" s="91">
        <v>30</v>
      </c>
      <c r="G80" s="225">
        <v>65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5" t="s">
        <v>163</v>
      </c>
      <c r="C84" s="195"/>
    </row>
    <row r="85" spans="2:16" ht="15" customHeight="1" x14ac:dyDescent="0.25">
      <c r="B85" s="196" t="s">
        <v>188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205" t="s">
        <v>192</v>
      </c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199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1"/>
    </row>
    <row r="88" spans="2:16" ht="15" customHeight="1" x14ac:dyDescent="0.25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</row>
    <row r="89" spans="2:16" ht="15" customHeight="1" x14ac:dyDescent="0.25">
      <c r="B89" s="211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</row>
    <row r="91" spans="2:16" ht="15" customHeight="1" x14ac:dyDescent="0.25">
      <c r="B91" s="21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2024-12-31T03:11:11Z</dcterms:modified>
</cp:coreProperties>
</file>