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8" i="1" l="1"/>
  <c r="H19" i="1" s="1"/>
  <c r="I18" i="1" s="1"/>
  <c r="F18" i="1" l="1"/>
  <c r="G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<sst xmlns="http://schemas.openxmlformats.org/spreadsheetml/2006/main" count="213" uniqueCount="197">
  <si>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</si>
  <si>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</si>
  <si>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</si>
  <si>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</si>
  <si>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</si>
  <si>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</si>
  <si>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</si>
  <si>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</si>
  <si>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</si>
  <si>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</si>
  <si>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</si>
  <si>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</si>
  <si>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</si>
  <si>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</si>
  <si>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</si>
  <si>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</si>
  <si>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</si>
  <si>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</si>
  <si>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</si>
  <si>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</si>
  <si>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</si>
  <si>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</si>
  <si>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</si>
  <si>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</si>
  <si>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</si>
  <si>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</si>
  <si>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</si>
  <si>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</si>
  <si>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</si>
  <si>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</si>
  <si>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</si>
  <si>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</si>
  <si>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</si>
  <si>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</si>
  <si>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</si>
  <si>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</si>
  <si>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</si>
  <si>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</si>
  <si>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</si>
  <si>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</si>
  <si>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</si>
  <si>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</si>
  <si>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</si>
  <si>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</si>
  <si>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</si>
  <si>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</si>
  <si>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</si>
  <si>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</si>
  <si>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</si>
  <si>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</si>
  <si>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</si>
  <si>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</si>
  <si>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</si>
  <si>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</si>
  <si>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</si>
  <si>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</si>
  <si>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</si>
  <si>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</si>
  <si>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</si>
  <si>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</si>
  <si>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</si>
  <si>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</si>
  <si>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</si>
  <si>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</si>
  <si>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</si>
  <si>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</si>
  <si>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</si>
  <si>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</si>
  <si>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</si>
  <si>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</si>
  <si>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</si>
  <si>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</si>
  <si>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</si>
  <si>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</si>
  <si>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</si>
  <si>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</si>
  <si>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</si>
  <si>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</si>
  <si>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</si>
  <si>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</si>
  <si>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</si>
  <si>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</si>
  <si>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</si>
  <si>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</si>
  <si>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</si>
  <si>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</si>
  <si>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</si>
  <si>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</si>
  <si>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</si>
  <si>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</si>
  <si>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</si>
  <si>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</si>
  <si>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</si>
  <si>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</si>
  <si>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</si>
  <si>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</si>
  <si>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</si>
  <si>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</si>
  <si>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</si>
  <si>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</si>
  <si>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</si>
  <si>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</si>
  <si>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</si>
  <si>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</si>
  <si>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</si>
  <si>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</si>
  <si>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</si>
  <si>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</si>
  <si>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</si>
  <si>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</si>
  <si>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</si>
  <si>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</si>
  <si>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</si>
  <si>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</si>
  <si>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</si>
  <si>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</si>
  <si>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</si>
  <si>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</si>
  <si>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</si>
  <si>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</si>
  <si>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</si>
  <si>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</si>
  <si>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</si>
  <si>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</si>
  <si>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</si>
  <si>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</si>
  <si>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</si>
  <si>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</si>
  <si>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</si>
  <si>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</si>
  <si>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</si>
  <si>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</si>
  <si>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</si>
  <si>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</si>
  <si>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</si>
  <si>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</si>
  <si>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</si>
  <si>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</si>
  <si>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</si>
  <si>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</si>
  <si>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</si>
  <si>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</si>
  <si>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</si>
  <si>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</si>
  <si>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</si>
  <si>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</si>
  <si>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</si>
  <si>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</si>
  <si>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</si>
  <si>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</si>
  <si>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</si>
  <si>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</si>
  <si>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</si>
  <si>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</si>
  <si>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</si>
  <si>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</si>
  <si>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</si>
  <si>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</si>
  <si>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</si>
  <si>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</si>
  <si>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</si>
  <si>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</si>
  <si>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</si>
  <si>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</si>
  <si>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</si>
  <si>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</si>
  <si>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</si>
  <si>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</si>
  <si>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</si>
  <si>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</si>
  <si>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</si>
  <si>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</si>
  <si>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</si>
  <si>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</si>
  <si>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</si>
  <si>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</si>
  <si>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</si>
  <si>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</si>
  <si>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</si>
  <si>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</si>
  <si>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</si>
  <si>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</si>
  <si>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</si>
  <si>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KAMP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</si>
  <si>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</si>
  <si>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</si>
  <si>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</si>
  <si>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1) 방풍막 연결후 관측함(돔셔터 소음 문제로)</t>
    <phoneticPr fontId="3" type="noConversion"/>
  </si>
  <si>
    <t>TMT</t>
    <phoneticPr fontId="3" type="noConversion"/>
  </si>
  <si>
    <t>ALL</t>
    <phoneticPr fontId="3" type="noConversion"/>
  </si>
  <si>
    <t>KSPT-KSP</t>
    <phoneticPr fontId="3" type="noConversion"/>
  </si>
  <si>
    <t xml:space="preserve"> 20s/41k 20s/28k 28s/27k 41s/28k</t>
    <phoneticPr fontId="3" type="noConversion"/>
  </si>
  <si>
    <t>W</t>
    <phoneticPr fontId="3" type="noConversion"/>
  </si>
  <si>
    <t>20s/29k 24s/26k 32s/26k 43s/27k 57s/25k</t>
    <phoneticPr fontId="3" type="noConversion"/>
  </si>
  <si>
    <t xml:space="preserve"> [00:10] 구름으로 관측중단후 대기, [00:35]재개, </t>
    <phoneticPr fontId="3" type="noConversion"/>
  </si>
  <si>
    <t>W</t>
    <phoneticPr fontId="3" type="noConversion"/>
  </si>
  <si>
    <t xml:space="preserve"> 아침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</si>
</sst>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F71" sqref="F7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9">
        <v>45655</v>
      </c>
      <c r="D3" s="150"/>
      <c r="E3" s="1"/>
      <c r="F3" s="1"/>
      <c r="G3" s="1"/>
      <c r="H3" s="1"/>
      <c r="I3" s="1"/>
      <c r="J3" s="1"/>
      <c r="K3" s="35" t="s">
        <v>2</v>
      </c>
      <c r="L3" s="151">
        <f>(P31-(P32+P33))/P31*100</f>
        <v>94.725738396624465</v>
      </c>
      <c r="M3" s="151"/>
      <c r="N3" s="35" t="s">
        <v>3</v>
      </c>
      <c r="O3" s="151">
        <f>(P31-P33)/P31*100</f>
        <v>100</v>
      </c>
      <c r="P3" s="151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9">
        <v>3.06</v>
      </c>
      <c r="E9" s="129">
        <v>18</v>
      </c>
      <c r="F9" s="129">
        <v>29</v>
      </c>
      <c r="G9" s="127" t="s">
        <v>192</v>
      </c>
      <c r="H9" s="129">
        <v>2.4</v>
      </c>
      <c r="I9" s="127">
        <v>0.6</v>
      </c>
      <c r="J9" s="13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0.91666666666666663</v>
      </c>
      <c r="D10" s="129">
        <v>1.64</v>
      </c>
      <c r="E10" s="129">
        <v>15</v>
      </c>
      <c r="F10" s="129">
        <v>22</v>
      </c>
      <c r="G10" s="127" t="s">
        <v>192</v>
      </c>
      <c r="H10" s="129">
        <v>3.4</v>
      </c>
      <c r="I10" s="133"/>
      <c r="J10" s="13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8.3333333333333329E-2</v>
      </c>
      <c r="D11" s="214">
        <v>1.53</v>
      </c>
      <c r="E11" s="214">
        <v>13</v>
      </c>
      <c r="F11" s="214">
        <v>29</v>
      </c>
      <c r="G11" s="127" t="s">
        <v>195</v>
      </c>
      <c r="H11" s="129">
        <v>2.4</v>
      </c>
      <c r="I11" s="215"/>
      <c r="J11" s="130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2.0766666666666667</v>
      </c>
      <c r="E12" s="12">
        <f>AVERAGE(E9:E11)</f>
        <v>15.333333333333334</v>
      </c>
      <c r="F12" s="13">
        <f>AVERAGE(F9:F11)</f>
        <v>26.666666666666668</v>
      </c>
      <c r="G12" s="14"/>
      <c r="H12" s="15">
        <f>AVERAGE(H9:H11)</f>
        <v>2.7333333333333329</v>
      </c>
      <c r="I12" s="16"/>
      <c r="J12" s="17">
        <f>AVERAGE(J9:J11)</f>
        <v>0.66666666666666663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183</v>
      </c>
      <c r="G16" s="123" t="s">
        <v>190</v>
      </c>
      <c r="H16" s="123" t="s">
        <v>188</v>
      </c>
      <c r="I16" s="123" t="s">
        <v>189</v>
      </c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0.71805555555555556</v>
      </c>
      <c r="D17" s="122">
        <v>0.71944444444444444</v>
      </c>
      <c r="E17" s="122">
        <v>0.77361111111111114</v>
      </c>
      <c r="F17" s="122">
        <v>0.79722222222222217</v>
      </c>
      <c r="G17" s="122">
        <v>0.86319444444444438</v>
      </c>
      <c r="H17" s="122">
        <v>8.1944444444444445E-2</v>
      </c>
      <c r="I17" s="122">
        <v>0.10486111111111111</v>
      </c>
      <c r="J17" s="101"/>
      <c r="K17" s="101"/>
      <c r="L17" s="101"/>
      <c r="M17" s="101"/>
      <c r="N17" s="101"/>
      <c r="O17" s="101"/>
      <c r="P17" s="122">
        <v>0.16666666666666666</v>
      </c>
    </row>
    <row r="18" spans="2:16" ht="14.1" customHeight="1" x14ac:dyDescent="0.25">
      <c r="B18" s="24" t="s">
        <v>43</v>
      </c>
      <c r="C18" s="123">
        <v>63172</v>
      </c>
      <c r="D18" s="123">
        <f>C18+1</f>
        <v>63173</v>
      </c>
      <c r="E18" s="123">
        <f t="shared" ref="E18" si="0">D19+1</f>
        <v>63187</v>
      </c>
      <c r="F18" s="123">
        <f t="shared" ref="F18" si="1">E19+1</f>
        <v>63203</v>
      </c>
      <c r="G18" s="123">
        <f>F19+1</f>
        <v>63242</v>
      </c>
      <c r="H18" s="123">
        <f>G19+1</f>
        <v>63367</v>
      </c>
      <c r="I18" s="123">
        <f>H19+1</f>
        <v>63380</v>
      </c>
      <c r="J18" s="123"/>
      <c r="K18" s="100"/>
      <c r="L18" s="101"/>
      <c r="M18" s="101"/>
      <c r="N18" s="101"/>
      <c r="O18" s="101"/>
      <c r="P18" s="123">
        <f>MAX(C18:O19)+1</f>
        <v>63446</v>
      </c>
    </row>
    <row r="19" spans="2:16" ht="14.1" customHeight="1" thickBot="1" x14ac:dyDescent="0.3">
      <c r="B19" s="9" t="s">
        <v>44</v>
      </c>
      <c r="C19" s="83"/>
      <c r="D19" s="123">
        <v>63186</v>
      </c>
      <c r="E19" s="131">
        <v>63202</v>
      </c>
      <c r="F19" s="131">
        <v>63241</v>
      </c>
      <c r="G19" s="131">
        <v>63366</v>
      </c>
      <c r="H19" s="131">
        <f>H18+12</f>
        <v>63379</v>
      </c>
      <c r="I19" s="131">
        <f>I18+65</f>
        <v>63445</v>
      </c>
      <c r="J19" s="131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16</v>
      </c>
      <c r="F20" s="89">
        <f t="shared" si="2"/>
        <v>39</v>
      </c>
      <c r="G20" s="89">
        <f t="shared" si="2"/>
        <v>125</v>
      </c>
      <c r="H20" s="89">
        <f t="shared" si="2"/>
        <v>13</v>
      </c>
      <c r="I20" s="89">
        <f t="shared" si="2"/>
        <v>66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7" t="s">
        <v>46</v>
      </c>
      <c r="C22" s="24" t="s">
        <v>21</v>
      </c>
      <c r="D22" s="24" t="s">
        <v>23</v>
      </c>
      <c r="E22" s="24" t="s">
        <v>47</v>
      </c>
      <c r="F22" s="158" t="s">
        <v>48</v>
      </c>
      <c r="G22" s="158"/>
      <c r="H22" s="158"/>
      <c r="I22" s="158"/>
      <c r="J22" s="24" t="s">
        <v>21</v>
      </c>
      <c r="K22" s="24" t="s">
        <v>23</v>
      </c>
      <c r="L22" s="24" t="s">
        <v>47</v>
      </c>
      <c r="M22" s="158" t="s">
        <v>48</v>
      </c>
      <c r="N22" s="158"/>
      <c r="O22" s="158"/>
      <c r="P22" s="158"/>
    </row>
    <row r="23" spans="2:16" ht="13.5" customHeight="1" x14ac:dyDescent="0.25">
      <c r="B23" s="157"/>
      <c r="C23" s="124">
        <f>D18+5</f>
        <v>63178</v>
      </c>
      <c r="D23" s="124">
        <f>C23+3</f>
        <v>63181</v>
      </c>
      <c r="E23" s="125" t="s">
        <v>181</v>
      </c>
      <c r="F23" s="156" t="s">
        <v>191</v>
      </c>
      <c r="G23" s="156"/>
      <c r="H23" s="156"/>
      <c r="I23" s="156"/>
      <c r="J23" s="128"/>
      <c r="K23" s="128"/>
      <c r="L23" s="127" t="s">
        <v>50</v>
      </c>
      <c r="M23" s="156" t="s">
        <v>184</v>
      </c>
      <c r="N23" s="156"/>
      <c r="O23" s="156"/>
      <c r="P23" s="156"/>
    </row>
    <row r="24" spans="2:16" ht="13.5" customHeight="1" x14ac:dyDescent="0.25">
      <c r="B24" s="157"/>
      <c r="C24" s="126"/>
      <c r="D24" s="126"/>
      <c r="E24" s="127" t="s">
        <v>177</v>
      </c>
      <c r="F24" s="156" t="s">
        <v>179</v>
      </c>
      <c r="G24" s="156"/>
      <c r="H24" s="156"/>
      <c r="I24" s="156"/>
      <c r="J24" s="128"/>
      <c r="K24" s="128"/>
      <c r="L24" s="127" t="s">
        <v>51</v>
      </c>
      <c r="M24" s="156" t="s">
        <v>179</v>
      </c>
      <c r="N24" s="156"/>
      <c r="O24" s="156"/>
      <c r="P24" s="156"/>
    </row>
    <row r="25" spans="2:16" ht="13.5" customHeight="1" x14ac:dyDescent="0.25">
      <c r="B25" s="157"/>
      <c r="C25" s="126">
        <f>D23+1</f>
        <v>63182</v>
      </c>
      <c r="D25" s="126">
        <f>C25+4</f>
        <v>63186</v>
      </c>
      <c r="E25" s="127" t="s">
        <v>51</v>
      </c>
      <c r="F25" s="156" t="s">
        <v>193</v>
      </c>
      <c r="G25" s="156"/>
      <c r="H25" s="156"/>
      <c r="I25" s="156"/>
      <c r="J25" s="128"/>
      <c r="K25" s="128"/>
      <c r="L25" s="127" t="s">
        <v>180</v>
      </c>
      <c r="M25" s="156" t="s">
        <v>185</v>
      </c>
      <c r="N25" s="156"/>
      <c r="O25" s="156"/>
      <c r="P25" s="156"/>
    </row>
    <row r="26" spans="2:16" ht="13.5" customHeight="1" x14ac:dyDescent="0.25">
      <c r="B26" s="157"/>
      <c r="C26" s="126"/>
      <c r="D26" s="126"/>
      <c r="E26" s="127" t="s">
        <v>50</v>
      </c>
      <c r="F26" s="156" t="s">
        <v>179</v>
      </c>
      <c r="G26" s="156"/>
      <c r="H26" s="156"/>
      <c r="I26" s="156"/>
      <c r="J26" s="128"/>
      <c r="K26" s="128"/>
      <c r="L26" s="127" t="s">
        <v>49</v>
      </c>
      <c r="M26" s="156" t="s">
        <v>179</v>
      </c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8" t="s">
        <v>52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>
        <v>6.25E-2</v>
      </c>
      <c r="F30" s="110"/>
      <c r="G30" s="110"/>
      <c r="H30" s="110"/>
      <c r="I30" s="110">
        <v>0.20694444444444446</v>
      </c>
      <c r="J30" s="110"/>
      <c r="K30" s="111"/>
      <c r="L30" s="110"/>
      <c r="M30" s="110"/>
      <c r="N30" s="110"/>
      <c r="O30" s="110"/>
      <c r="P30" s="94">
        <f>SUM(C30:J30,L30:N30)</f>
        <v>0.26944444444444449</v>
      </c>
    </row>
    <row r="31" spans="2:16" ht="14.1" customHeight="1" x14ac:dyDescent="0.25">
      <c r="B31" s="25" t="s">
        <v>171</v>
      </c>
      <c r="C31" s="112"/>
      <c r="D31" s="212">
        <v>0.21875</v>
      </c>
      <c r="E31" s="212">
        <v>6.5972222222222224E-2</v>
      </c>
      <c r="F31" s="114"/>
      <c r="G31" s="114"/>
      <c r="H31" s="114"/>
      <c r="I31" s="114"/>
      <c r="J31" s="114"/>
      <c r="K31" s="212">
        <v>4.4444444444444446E-2</v>
      </c>
      <c r="L31" s="114"/>
      <c r="M31" s="114"/>
      <c r="N31" s="114"/>
      <c r="O31" s="115"/>
      <c r="P31" s="94">
        <f>SUM(C31:N31)</f>
        <v>0.32916666666666666</v>
      </c>
    </row>
    <row r="32" spans="2:16" ht="14.1" customHeight="1" x14ac:dyDescent="0.25">
      <c r="B32" s="25" t="s">
        <v>67</v>
      </c>
      <c r="C32" s="118"/>
      <c r="D32" s="119">
        <v>1.7361111111111112E-2</v>
      </c>
      <c r="E32" s="119"/>
      <c r="F32" s="119"/>
      <c r="G32" s="134"/>
      <c r="H32" s="134"/>
      <c r="I32" s="134"/>
      <c r="J32" s="134"/>
      <c r="K32" s="134"/>
      <c r="L32" s="119"/>
      <c r="M32" s="119"/>
      <c r="N32" s="119"/>
      <c r="O32" s="120"/>
      <c r="P32" s="94">
        <f>SUM(C32:N32)</f>
        <v>1.7361111111111112E-2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0.2013888888888889</v>
      </c>
      <c r="E34" s="84">
        <f t="shared" si="3"/>
        <v>6.5972222222222224E-2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4.4444444444444446E-2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0.31180555555555556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1" t="s">
        <v>69</v>
      </c>
      <c r="C36" s="160"/>
      <c r="D36" s="160"/>
      <c r="E36" s="160"/>
      <c r="F36" s="160"/>
      <c r="G36" s="160"/>
      <c r="H36" s="160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2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2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2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2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216" t="s">
        <v>194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8"/>
    </row>
    <row r="45" spans="2:16" ht="14.1" customHeight="1" x14ac:dyDescent="0.25">
      <c r="B45" s="164" t="s">
        <v>196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7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67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7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7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7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7"/>
      <c r="C52" s="188"/>
      <c r="D52" s="165"/>
      <c r="E52" s="165"/>
      <c r="F52" s="165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168</v>
      </c>
      <c r="C53" s="191"/>
      <c r="D53" s="108"/>
      <c r="E53" s="105"/>
      <c r="F53" s="105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167</v>
      </c>
      <c r="C54" s="193"/>
      <c r="D54" s="193"/>
      <c r="E54" s="193"/>
      <c r="F54" s="105"/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71</v>
      </c>
      <c r="C56" s="17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5" t="s">
        <v>72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73</v>
      </c>
      <c r="O57" s="176"/>
      <c r="P57" s="179"/>
    </row>
    <row r="58" spans="2:16" ht="17.100000000000001" customHeight="1" x14ac:dyDescent="0.25">
      <c r="B58" s="180" t="s">
        <v>74</v>
      </c>
      <c r="C58" s="181"/>
      <c r="D58" s="182"/>
      <c r="E58" s="180" t="s">
        <v>75</v>
      </c>
      <c r="F58" s="181"/>
      <c r="G58" s="182"/>
      <c r="H58" s="181" t="s">
        <v>76</v>
      </c>
      <c r="I58" s="181"/>
      <c r="J58" s="181"/>
      <c r="K58" s="183" t="s">
        <v>77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78</v>
      </c>
      <c r="C59" s="201"/>
      <c r="D59" s="32" t="b">
        <v>1</v>
      </c>
      <c r="E59" s="200" t="s">
        <v>79</v>
      </c>
      <c r="F59" s="201"/>
      <c r="G59" s="32" t="b">
        <v>1</v>
      </c>
      <c r="H59" s="202" t="s">
        <v>80</v>
      </c>
      <c r="I59" s="201"/>
      <c r="J59" s="32" t="b">
        <v>1</v>
      </c>
      <c r="K59" s="202" t="s">
        <v>81</v>
      </c>
      <c r="L59" s="201"/>
      <c r="M59" s="32" t="b">
        <v>1</v>
      </c>
      <c r="N59" s="203" t="s">
        <v>82</v>
      </c>
      <c r="O59" s="201"/>
      <c r="P59" s="32" t="b">
        <v>1</v>
      </c>
    </row>
    <row r="60" spans="2:16" ht="20.100000000000001" customHeight="1" x14ac:dyDescent="0.25">
      <c r="B60" s="200" t="s">
        <v>83</v>
      </c>
      <c r="C60" s="201"/>
      <c r="D60" s="32" t="b">
        <v>1</v>
      </c>
      <c r="E60" s="200" t="s">
        <v>84</v>
      </c>
      <c r="F60" s="201"/>
      <c r="G60" s="32" t="b">
        <v>1</v>
      </c>
      <c r="H60" s="202" t="s">
        <v>85</v>
      </c>
      <c r="I60" s="201"/>
      <c r="J60" s="32" t="b">
        <v>1</v>
      </c>
      <c r="K60" s="202" t="s">
        <v>86</v>
      </c>
      <c r="L60" s="201"/>
      <c r="M60" s="32" t="b">
        <v>1</v>
      </c>
      <c r="N60" s="203" t="s">
        <v>87</v>
      </c>
      <c r="O60" s="201"/>
      <c r="P60" s="32" t="b">
        <v>1</v>
      </c>
    </row>
    <row r="61" spans="2:16" ht="20.100000000000001" customHeight="1" x14ac:dyDescent="0.25">
      <c r="B61" s="200" t="s">
        <v>88</v>
      </c>
      <c r="C61" s="201"/>
      <c r="D61" s="32" t="b">
        <v>1</v>
      </c>
      <c r="E61" s="200" t="s">
        <v>89</v>
      </c>
      <c r="F61" s="201"/>
      <c r="G61" s="32" t="b">
        <v>1</v>
      </c>
      <c r="H61" s="202" t="s">
        <v>90</v>
      </c>
      <c r="I61" s="201"/>
      <c r="J61" s="32" t="b">
        <v>1</v>
      </c>
      <c r="K61" s="202" t="s">
        <v>91</v>
      </c>
      <c r="L61" s="201"/>
      <c r="M61" s="32" t="b">
        <v>1</v>
      </c>
      <c r="N61" s="203" t="s">
        <v>92</v>
      </c>
      <c r="O61" s="201"/>
      <c r="P61" s="32" t="b">
        <v>1</v>
      </c>
    </row>
    <row r="62" spans="2:16" ht="20.100000000000001" customHeight="1" x14ac:dyDescent="0.25">
      <c r="B62" s="202" t="s">
        <v>90</v>
      </c>
      <c r="C62" s="201"/>
      <c r="D62" s="32" t="b">
        <v>1</v>
      </c>
      <c r="E62" s="200" t="s">
        <v>93</v>
      </c>
      <c r="F62" s="201"/>
      <c r="G62" s="32" t="b">
        <v>1</v>
      </c>
      <c r="H62" s="202" t="s">
        <v>94</v>
      </c>
      <c r="I62" s="201"/>
      <c r="J62" s="32" t="b">
        <v>0</v>
      </c>
      <c r="K62" s="202" t="s">
        <v>95</v>
      </c>
      <c r="L62" s="201"/>
      <c r="M62" s="32" t="b">
        <v>1</v>
      </c>
      <c r="N62" s="203" t="s">
        <v>85</v>
      </c>
      <c r="O62" s="201"/>
      <c r="P62" s="32" t="b">
        <v>1</v>
      </c>
    </row>
    <row r="63" spans="2:16" ht="20.100000000000001" customHeight="1" x14ac:dyDescent="0.25">
      <c r="B63" s="202" t="s">
        <v>96</v>
      </c>
      <c r="C63" s="201"/>
      <c r="D63" s="32" t="b">
        <v>1</v>
      </c>
      <c r="E63" s="200" t="s">
        <v>97</v>
      </c>
      <c r="F63" s="201"/>
      <c r="G63" s="32" t="b">
        <v>1</v>
      </c>
      <c r="H63" s="37"/>
      <c r="I63" s="38"/>
      <c r="J63" s="39"/>
      <c r="K63" s="202" t="s">
        <v>98</v>
      </c>
      <c r="L63" s="201"/>
      <c r="M63" s="32" t="b">
        <v>1</v>
      </c>
      <c r="N63" s="203" t="s">
        <v>166</v>
      </c>
      <c r="O63" s="201"/>
      <c r="P63" s="32" t="b">
        <v>1</v>
      </c>
    </row>
    <row r="64" spans="2:16" ht="20.100000000000001" customHeight="1" x14ac:dyDescent="0.25">
      <c r="B64" s="202" t="s">
        <v>99</v>
      </c>
      <c r="C64" s="201"/>
      <c r="D64" s="32" t="b">
        <v>0</v>
      </c>
      <c r="E64" s="200" t="s">
        <v>100</v>
      </c>
      <c r="F64" s="201"/>
      <c r="G64" s="32" t="b">
        <v>1</v>
      </c>
      <c r="H64" s="40"/>
      <c r="I64" s="41"/>
      <c r="J64" s="42"/>
      <c r="K64" s="210" t="s">
        <v>101</v>
      </c>
      <c r="L64" s="21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0" t="s">
        <v>164</v>
      </c>
      <c r="F65" s="20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4" t="s">
        <v>107</v>
      </c>
      <c r="C69" s="204"/>
      <c r="D69" s="50"/>
      <c r="E69" s="50"/>
      <c r="F69" s="206" t="s">
        <v>108</v>
      </c>
      <c r="G69" s="208" t="s">
        <v>109</v>
      </c>
      <c r="H69" s="50"/>
      <c r="I69" s="204" t="s">
        <v>110</v>
      </c>
      <c r="J69" s="20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5"/>
      <c r="C70" s="205"/>
      <c r="D70" s="54"/>
      <c r="E70" s="55"/>
      <c r="F70" s="207"/>
      <c r="G70" s="209"/>
      <c r="H70" s="56"/>
      <c r="I70" s="205"/>
      <c r="J70" s="20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-151.39099999999999</v>
      </c>
      <c r="D72" s="223">
        <v>-154.613</v>
      </c>
      <c r="E72" s="76" t="s">
        <v>120</v>
      </c>
      <c r="F72" s="90">
        <v>22</v>
      </c>
      <c r="G72" s="219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-133.08199999999999</v>
      </c>
      <c r="D73" s="223">
        <v>-139.48599999999999</v>
      </c>
      <c r="E73" s="77" t="s">
        <v>124</v>
      </c>
      <c r="F73" s="91">
        <v>23</v>
      </c>
      <c r="G73" s="220">
        <v>26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-210.04400000000001</v>
      </c>
      <c r="D74" s="223">
        <v>-211.447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-109.32599999999999</v>
      </c>
      <c r="D75" s="223">
        <v>-112.99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27.693999999999999</v>
      </c>
      <c r="D76" s="223">
        <v>23.253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32.720999999999997</v>
      </c>
      <c r="D77" s="223">
        <v>27.564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23.600999999999999</v>
      </c>
      <c r="D78" s="223">
        <v>19.187000000000001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24.413</v>
      </c>
      <c r="D79" s="223">
        <v>20.016999999999999</v>
      </c>
      <c r="E79" s="76" t="s">
        <v>154</v>
      </c>
      <c r="F79" s="90">
        <v>28</v>
      </c>
      <c r="G79" s="219">
        <v>15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3.1199999999999999E-5</v>
      </c>
      <c r="D80" s="224">
        <v>3.0199999999999999E-5</v>
      </c>
      <c r="E80" s="77" t="s">
        <v>159</v>
      </c>
      <c r="F80" s="91">
        <v>14</v>
      </c>
      <c r="G80" s="220">
        <v>32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2" t="s">
        <v>163</v>
      </c>
      <c r="C84" s="152"/>
    </row>
    <row r="85" spans="2:16" ht="15" customHeight="1" x14ac:dyDescent="0.25">
      <c r="B85" s="153" t="s">
        <v>187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3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2024-12-30T04:04:36Z</dcterms:modified>
</cp:coreProperties>
</file>