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H19" i="1" s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<sst xmlns="http://schemas.openxmlformats.org/spreadsheetml/2006/main" count="212" uniqueCount="193">
  <si>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</si>
  <si>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</si>
  <si>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</si>
  <si>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</si>
  <si>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</si>
  <si>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</si>
  <si>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</si>
  <si>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</si>
  <si>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</si>
  <si>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</si>
  <si>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</si>
  <si>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</si>
  <si>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</si>
  <si>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</si>
  <si>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</si>
  <si>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</si>
  <si>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</si>
  <si>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</si>
  <si>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</si>
  <si>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</si>
  <si>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</si>
  <si>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</si>
  <si>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</si>
  <si>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</si>
  <si>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</si>
  <si>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</si>
  <si>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</si>
  <si>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</si>
  <si>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</si>
  <si>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</si>
  <si>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</si>
  <si>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</si>
  <si>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</si>
  <si>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</si>
  <si>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</si>
  <si>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</si>
  <si>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</si>
  <si>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</si>
  <si>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</si>
  <si>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</si>
  <si>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</si>
  <si>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</si>
  <si>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</si>
  <si>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</si>
  <si>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</si>
  <si>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</si>
  <si>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</si>
  <si>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</si>
  <si>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</si>
  <si>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</si>
  <si>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</si>
  <si>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</si>
  <si>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</si>
  <si>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</si>
  <si>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</si>
  <si>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</si>
  <si>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</si>
  <si>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</si>
  <si>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</si>
  <si>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</si>
  <si>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</si>
  <si>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</si>
  <si>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</si>
  <si>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</si>
  <si>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</si>
  <si>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</si>
  <si>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</si>
  <si>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</si>
  <si>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</si>
  <si>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</si>
  <si>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</si>
  <si>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</si>
  <si>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</si>
  <si>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</si>
  <si>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</si>
  <si>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</si>
  <si>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</si>
  <si>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</si>
  <si>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</si>
  <si>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</si>
  <si>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</si>
  <si>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</si>
  <si>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</si>
  <si>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</si>
  <si>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</si>
  <si>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</si>
  <si>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</si>
  <si>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</si>
  <si>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</si>
  <si>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</si>
  <si>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</si>
  <si>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</si>
  <si>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</si>
  <si>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</si>
  <si>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</si>
  <si>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</si>
  <si>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</si>
  <si>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</si>
  <si>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</si>
  <si>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</si>
  <si>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</si>
  <si>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</si>
  <si>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</si>
  <si>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</si>
  <si>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</si>
  <si>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</si>
  <si>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</si>
  <si>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</si>
  <si>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</si>
  <si>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</si>
  <si>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</si>
  <si>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</si>
  <si>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</si>
  <si>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</si>
  <si>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</si>
  <si>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</si>
  <si>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</si>
  <si>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</si>
  <si>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</si>
  <si>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</si>
  <si>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</si>
  <si>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</si>
  <si>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</si>
  <si>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</si>
  <si>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</si>
  <si>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</si>
  <si>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</si>
  <si>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</si>
  <si>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</si>
  <si>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</si>
  <si>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</si>
  <si>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</si>
  <si>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</si>
  <si>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</si>
  <si>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</si>
  <si>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</si>
  <si>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</si>
  <si>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</si>
  <si>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</si>
  <si>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</si>
  <si>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</si>
  <si>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</si>
  <si>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</si>
  <si>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</si>
  <si>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</si>
  <si>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</si>
  <si>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</si>
  <si>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</si>
  <si>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</si>
  <si>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</si>
  <si>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</si>
  <si>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</si>
  <si>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</si>
  <si>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</si>
  <si>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</si>
  <si>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</si>
  <si>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</si>
  <si>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</si>
  <si>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</si>
  <si>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</si>
  <si>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</si>
  <si>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</si>
  <si>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</si>
  <si>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</si>
  <si>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</si>
  <si>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</si>
  <si>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</si>
  <si>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</si>
  <si>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</si>
  <si>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</si>
  <si>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</si>
  <si>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</si>
  <si>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</si>
  <si>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</si>
  <si>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</si>
  <si>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</si>
  <si>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</si>
  <si>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</si>
  <si>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</si>
  <si>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</si>
  <si>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</si>
  <si>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</si>
  <si>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</si>
  <si>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KAMP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</si>
  <si>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</si>
  <si>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</si>
  <si>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</si>
  <si>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MMA</t>
    <phoneticPr fontId="3" type="noConversion"/>
  </si>
  <si>
    <t>W</t>
    <phoneticPr fontId="3" type="noConversion"/>
  </si>
  <si>
    <t xml:space="preserve"> 초저녁 구름으로 대기중,  [19:30]관측 시작, [21:20]구름으로 중단, [22:20]재개, </t>
    <phoneticPr fontId="3" type="noConversion"/>
  </si>
  <si>
    <t>M_062898-062899:K</t>
    <phoneticPr fontId="3" type="noConversion"/>
  </si>
  <si>
    <t>N</t>
    <phoneticPr fontId="3" type="noConversion"/>
  </si>
  <si>
    <t>1) 방풍막 연결후 관측함(돔셔터 소음 문제로)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</si>
</sst>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G78" sqref="G7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6">
        <v>45652</v>
      </c>
      <c r="D3" s="197"/>
      <c r="E3" s="1"/>
      <c r="F3" s="1"/>
      <c r="G3" s="1"/>
      <c r="H3" s="1"/>
      <c r="I3" s="1"/>
      <c r="J3" s="1"/>
      <c r="K3" s="35" t="s">
        <v>2</v>
      </c>
      <c r="L3" s="198">
        <f>(P31-(P32+P33))/P31*100</f>
        <v>86.636971046770597</v>
      </c>
      <c r="M3" s="198"/>
      <c r="N3" s="35" t="s">
        <v>3</v>
      </c>
      <c r="O3" s="198">
        <f>(P31-P33)/P31*100</f>
        <v>100</v>
      </c>
      <c r="P3" s="198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9"/>
      <c r="E9" s="129">
        <v>22</v>
      </c>
      <c r="F9" s="129">
        <v>40</v>
      </c>
      <c r="G9" s="127" t="s">
        <v>188</v>
      </c>
      <c r="H9" s="129">
        <v>1.2</v>
      </c>
      <c r="I9" s="127">
        <v>15</v>
      </c>
      <c r="J9" s="130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29">
        <v>1.59</v>
      </c>
      <c r="E10" s="129">
        <v>21</v>
      </c>
      <c r="F10" s="129">
        <v>36</v>
      </c>
      <c r="G10" s="127" t="s">
        <v>188</v>
      </c>
      <c r="H10" s="129">
        <v>3.6</v>
      </c>
      <c r="I10" s="134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8.3333333333333329E-2</v>
      </c>
      <c r="D11" s="136">
        <v>1.68</v>
      </c>
      <c r="E11" s="136">
        <v>19</v>
      </c>
      <c r="F11" s="136">
        <v>33</v>
      </c>
      <c r="G11" s="127" t="s">
        <v>191</v>
      </c>
      <c r="H11" s="129">
        <v>4.5999999999999996</v>
      </c>
      <c r="I11" s="137"/>
      <c r="J11" s="130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1.635</v>
      </c>
      <c r="E12" s="12">
        <f>AVERAGE(E9:E11)</f>
        <v>20.666666666666668</v>
      </c>
      <c r="F12" s="13">
        <f>AVERAGE(F9:F11)</f>
        <v>36.333333333333336</v>
      </c>
      <c r="G12" s="14"/>
      <c r="H12" s="15">
        <f>AVERAGE(H9:H11)</f>
        <v>3.1333333333333329</v>
      </c>
      <c r="I12" s="16"/>
      <c r="J12" s="17">
        <f>AVERAGE(J9:J11)</f>
        <v>3.6666666666666665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183</v>
      </c>
      <c r="F16" s="123" t="s">
        <v>187</v>
      </c>
      <c r="G16" s="123" t="s">
        <v>182</v>
      </c>
      <c r="H16" s="123" t="s">
        <v>178</v>
      </c>
      <c r="I16" s="123"/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0.72916666666666663</v>
      </c>
      <c r="D17" s="122">
        <v>0.73125000000000007</v>
      </c>
      <c r="E17" s="122">
        <v>0.8125</v>
      </c>
      <c r="F17" s="122">
        <v>0.85625000000000007</v>
      </c>
      <c r="G17" s="122">
        <v>8.3333333333333329E-2</v>
      </c>
      <c r="H17" s="122">
        <v>0.10555555555555556</v>
      </c>
      <c r="I17" s="101"/>
      <c r="J17" s="101"/>
      <c r="K17" s="101"/>
      <c r="L17" s="101"/>
      <c r="M17" s="101"/>
      <c r="N17" s="101"/>
      <c r="O17" s="101"/>
      <c r="P17" s="122">
        <v>0.11041666666666666</v>
      </c>
    </row>
    <row r="18" spans="2:16" ht="14.1" customHeight="1" x14ac:dyDescent="0.25">
      <c r="B18" s="24" t="s">
        <v>43</v>
      </c>
      <c r="C18" s="123">
        <v>62833</v>
      </c>
      <c r="D18" s="123">
        <f>C18+1</f>
        <v>62834</v>
      </c>
      <c r="E18" s="123">
        <f t="shared" ref="E18" si="0">D19+1</f>
        <v>62839</v>
      </c>
      <c r="F18" s="123">
        <f>E19+1</f>
        <v>62865</v>
      </c>
      <c r="G18" s="123">
        <f>F19+1</f>
        <v>62949</v>
      </c>
      <c r="H18" s="123">
        <f>G19+1</f>
        <v>62962</v>
      </c>
      <c r="I18" s="123"/>
      <c r="J18" s="123"/>
      <c r="K18" s="100"/>
      <c r="L18" s="101"/>
      <c r="M18" s="101"/>
      <c r="N18" s="101"/>
      <c r="O18" s="101"/>
      <c r="P18" s="123">
        <f>MAX(C18:O19)+1</f>
        <v>62967</v>
      </c>
    </row>
    <row r="19" spans="2:16" ht="14.1" customHeight="1" thickBot="1" x14ac:dyDescent="0.3">
      <c r="B19" s="9" t="s">
        <v>44</v>
      </c>
      <c r="C19" s="83"/>
      <c r="D19" s="123">
        <v>62838</v>
      </c>
      <c r="E19" s="131">
        <v>62864</v>
      </c>
      <c r="F19" s="131">
        <v>62948</v>
      </c>
      <c r="G19" s="131">
        <f>G18+12</f>
        <v>62961</v>
      </c>
      <c r="H19" s="131">
        <f>H18+4</f>
        <v>62966</v>
      </c>
      <c r="I19" s="131"/>
      <c r="J19" s="131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26</v>
      </c>
      <c r="F20" s="89">
        <f t="shared" si="1"/>
        <v>84</v>
      </c>
      <c r="G20" s="89">
        <f t="shared" si="1"/>
        <v>13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24"/>
      <c r="D23" s="124"/>
      <c r="E23" s="125" t="s">
        <v>181</v>
      </c>
      <c r="F23" s="206" t="s">
        <v>179</v>
      </c>
      <c r="G23" s="206"/>
      <c r="H23" s="206"/>
      <c r="I23" s="206"/>
      <c r="J23" s="128"/>
      <c r="K23" s="128"/>
      <c r="L23" s="127" t="s">
        <v>50</v>
      </c>
      <c r="M23" s="206" t="s">
        <v>184</v>
      </c>
      <c r="N23" s="206"/>
      <c r="O23" s="206"/>
      <c r="P23" s="206"/>
    </row>
    <row r="24" spans="2:16" ht="13.5" customHeight="1" x14ac:dyDescent="0.25">
      <c r="B24" s="207"/>
      <c r="C24" s="126"/>
      <c r="D24" s="126"/>
      <c r="E24" s="127" t="s">
        <v>177</v>
      </c>
      <c r="F24" s="206" t="s">
        <v>179</v>
      </c>
      <c r="G24" s="206"/>
      <c r="H24" s="206"/>
      <c r="I24" s="206"/>
      <c r="J24" s="128"/>
      <c r="K24" s="128"/>
      <c r="L24" s="127" t="s">
        <v>51</v>
      </c>
      <c r="M24" s="206" t="s">
        <v>179</v>
      </c>
      <c r="N24" s="206"/>
      <c r="O24" s="206"/>
      <c r="P24" s="206"/>
    </row>
    <row r="25" spans="2:16" ht="13.5" customHeight="1" x14ac:dyDescent="0.25">
      <c r="B25" s="207"/>
      <c r="C25" s="126"/>
      <c r="D25" s="126"/>
      <c r="E25" s="127" t="s">
        <v>51</v>
      </c>
      <c r="F25" s="206" t="s">
        <v>179</v>
      </c>
      <c r="G25" s="206"/>
      <c r="H25" s="206"/>
      <c r="I25" s="206"/>
      <c r="J25" s="128"/>
      <c r="K25" s="128"/>
      <c r="L25" s="127" t="s">
        <v>180</v>
      </c>
      <c r="M25" s="206" t="s">
        <v>185</v>
      </c>
      <c r="N25" s="206"/>
      <c r="O25" s="206"/>
      <c r="P25" s="206"/>
    </row>
    <row r="26" spans="2:16" ht="13.5" customHeight="1" x14ac:dyDescent="0.25">
      <c r="B26" s="207"/>
      <c r="C26" s="126"/>
      <c r="D26" s="126"/>
      <c r="E26" s="127" t="s">
        <v>50</v>
      </c>
      <c r="F26" s="206" t="s">
        <v>179</v>
      </c>
      <c r="G26" s="206"/>
      <c r="H26" s="206"/>
      <c r="I26" s="206"/>
      <c r="J26" s="128"/>
      <c r="K26" s="128"/>
      <c r="L26" s="127" t="s">
        <v>49</v>
      </c>
      <c r="M26" s="206" t="s">
        <v>179</v>
      </c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>
        <v>6.25E-2</v>
      </c>
      <c r="F30" s="110">
        <v>0.20555555555555557</v>
      </c>
      <c r="G30" s="110"/>
      <c r="H30" s="110"/>
      <c r="I30" s="110"/>
      <c r="J30" s="110"/>
      <c r="K30" s="111"/>
      <c r="L30" s="110"/>
      <c r="M30" s="110"/>
      <c r="N30" s="110"/>
      <c r="O30" s="110"/>
      <c r="P30" s="94">
        <f>SUM(C30:J30,L30:N30)</f>
        <v>0.2680555555555556</v>
      </c>
    </row>
    <row r="31" spans="2:16" ht="14.1" customHeight="1" x14ac:dyDescent="0.25">
      <c r="B31" s="25" t="s">
        <v>171</v>
      </c>
      <c r="C31" s="112"/>
      <c r="D31" s="132"/>
      <c r="E31" s="132">
        <v>6.25E-2</v>
      </c>
      <c r="F31" s="132">
        <v>0.22708333333333333</v>
      </c>
      <c r="G31" s="114"/>
      <c r="H31" s="114"/>
      <c r="I31" s="114"/>
      <c r="J31" s="114"/>
      <c r="K31" s="132">
        <v>2.2222222222222223E-2</v>
      </c>
      <c r="L31" s="114"/>
      <c r="M31" s="114"/>
      <c r="N31" s="114"/>
      <c r="O31" s="115"/>
      <c r="P31" s="94">
        <f>SUM(C31:N31)</f>
        <v>0.3118055555555555</v>
      </c>
    </row>
    <row r="32" spans="2:16" ht="14.1" customHeight="1" x14ac:dyDescent="0.25">
      <c r="B32" s="25" t="s">
        <v>67</v>
      </c>
      <c r="C32" s="118"/>
      <c r="D32" s="138"/>
      <c r="E32" s="119">
        <v>1.8749999999999999E-2</v>
      </c>
      <c r="F32" s="119">
        <v>2.2916666666666669E-2</v>
      </c>
      <c r="G32" s="138"/>
      <c r="H32" s="138"/>
      <c r="I32" s="138"/>
      <c r="J32" s="138"/>
      <c r="K32" s="138"/>
      <c r="L32" s="119"/>
      <c r="M32" s="119"/>
      <c r="N32" s="119"/>
      <c r="O32" s="120"/>
      <c r="P32" s="94">
        <f>SUM(C32:N32)</f>
        <v>4.1666666666666671E-2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4.3749999999999997E-2</v>
      </c>
      <c r="F34" s="84">
        <f t="shared" si="2"/>
        <v>0.20416666666666666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2.2222222222222223E-2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0.27013888888888882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2" t="s">
        <v>69</v>
      </c>
      <c r="C36" s="190" t="s">
        <v>190</v>
      </c>
      <c r="D36" s="190"/>
      <c r="E36" s="191"/>
      <c r="F36" s="191"/>
      <c r="G36" s="191"/>
      <c r="H36" s="191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 t="s">
        <v>189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86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168</v>
      </c>
      <c r="C53" s="171"/>
      <c r="D53" s="108"/>
      <c r="E53" s="105"/>
      <c r="F53" s="105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167</v>
      </c>
      <c r="C54" s="173"/>
      <c r="D54" s="173"/>
      <c r="E54" s="173"/>
      <c r="F54" s="105"/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71</v>
      </c>
      <c r="C56" s="15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2" t="s">
        <v>72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73</v>
      </c>
      <c r="O57" s="153"/>
      <c r="P57" s="156"/>
    </row>
    <row r="58" spans="2:16" ht="17.100000000000001" customHeight="1" x14ac:dyDescent="0.25">
      <c r="B58" s="157" t="s">
        <v>74</v>
      </c>
      <c r="C58" s="158"/>
      <c r="D58" s="159"/>
      <c r="E58" s="157" t="s">
        <v>75</v>
      </c>
      <c r="F58" s="158"/>
      <c r="G58" s="159"/>
      <c r="H58" s="158" t="s">
        <v>76</v>
      </c>
      <c r="I58" s="158"/>
      <c r="J58" s="158"/>
      <c r="K58" s="160" t="s">
        <v>77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78</v>
      </c>
      <c r="C59" s="140"/>
      <c r="D59" s="32" t="b">
        <v>1</v>
      </c>
      <c r="E59" s="139" t="s">
        <v>79</v>
      </c>
      <c r="F59" s="140"/>
      <c r="G59" s="32" t="b">
        <v>1</v>
      </c>
      <c r="H59" s="147" t="s">
        <v>80</v>
      </c>
      <c r="I59" s="140"/>
      <c r="J59" s="32" t="b">
        <v>1</v>
      </c>
      <c r="K59" s="147" t="s">
        <v>81</v>
      </c>
      <c r="L59" s="140"/>
      <c r="M59" s="32" t="b">
        <v>1</v>
      </c>
      <c r="N59" s="148" t="s">
        <v>82</v>
      </c>
      <c r="O59" s="140"/>
      <c r="P59" s="32" t="b">
        <v>1</v>
      </c>
    </row>
    <row r="60" spans="2:16" ht="20.100000000000001" customHeight="1" x14ac:dyDescent="0.25">
      <c r="B60" s="139" t="s">
        <v>83</v>
      </c>
      <c r="C60" s="140"/>
      <c r="D60" s="32" t="b">
        <v>1</v>
      </c>
      <c r="E60" s="139" t="s">
        <v>84</v>
      </c>
      <c r="F60" s="140"/>
      <c r="G60" s="32" t="b">
        <v>1</v>
      </c>
      <c r="H60" s="147" t="s">
        <v>85</v>
      </c>
      <c r="I60" s="140"/>
      <c r="J60" s="32" t="b">
        <v>1</v>
      </c>
      <c r="K60" s="147" t="s">
        <v>86</v>
      </c>
      <c r="L60" s="140"/>
      <c r="M60" s="32" t="b">
        <v>1</v>
      </c>
      <c r="N60" s="148" t="s">
        <v>87</v>
      </c>
      <c r="O60" s="140"/>
      <c r="P60" s="32" t="b">
        <v>1</v>
      </c>
    </row>
    <row r="61" spans="2:16" ht="20.100000000000001" customHeight="1" x14ac:dyDescent="0.25">
      <c r="B61" s="139" t="s">
        <v>88</v>
      </c>
      <c r="C61" s="140"/>
      <c r="D61" s="32" t="b">
        <v>1</v>
      </c>
      <c r="E61" s="139" t="s">
        <v>89</v>
      </c>
      <c r="F61" s="140"/>
      <c r="G61" s="32" t="b">
        <v>1</v>
      </c>
      <c r="H61" s="147" t="s">
        <v>90</v>
      </c>
      <c r="I61" s="140"/>
      <c r="J61" s="32" t="b">
        <v>1</v>
      </c>
      <c r="K61" s="147" t="s">
        <v>91</v>
      </c>
      <c r="L61" s="140"/>
      <c r="M61" s="32" t="b">
        <v>1</v>
      </c>
      <c r="N61" s="148" t="s">
        <v>92</v>
      </c>
      <c r="O61" s="140"/>
      <c r="P61" s="32" t="b">
        <v>1</v>
      </c>
    </row>
    <row r="62" spans="2:16" ht="20.100000000000001" customHeight="1" x14ac:dyDescent="0.25">
      <c r="B62" s="147" t="s">
        <v>90</v>
      </c>
      <c r="C62" s="140"/>
      <c r="D62" s="32" t="b">
        <v>1</v>
      </c>
      <c r="E62" s="139" t="s">
        <v>93</v>
      </c>
      <c r="F62" s="140"/>
      <c r="G62" s="32" t="b">
        <v>1</v>
      </c>
      <c r="H62" s="147" t="s">
        <v>94</v>
      </c>
      <c r="I62" s="140"/>
      <c r="J62" s="32" t="b">
        <v>0</v>
      </c>
      <c r="K62" s="147" t="s">
        <v>95</v>
      </c>
      <c r="L62" s="140"/>
      <c r="M62" s="32" t="b">
        <v>1</v>
      </c>
      <c r="N62" s="148" t="s">
        <v>85</v>
      </c>
      <c r="O62" s="140"/>
      <c r="P62" s="32" t="b">
        <v>1</v>
      </c>
    </row>
    <row r="63" spans="2:16" ht="20.100000000000001" customHeight="1" x14ac:dyDescent="0.25">
      <c r="B63" s="147" t="s">
        <v>96</v>
      </c>
      <c r="C63" s="140"/>
      <c r="D63" s="32" t="b">
        <v>1</v>
      </c>
      <c r="E63" s="139" t="s">
        <v>97</v>
      </c>
      <c r="F63" s="140"/>
      <c r="G63" s="32" t="b">
        <v>1</v>
      </c>
      <c r="H63" s="37"/>
      <c r="I63" s="38"/>
      <c r="J63" s="39"/>
      <c r="K63" s="147" t="s">
        <v>98</v>
      </c>
      <c r="L63" s="140"/>
      <c r="M63" s="32" t="b">
        <v>1</v>
      </c>
      <c r="N63" s="148" t="s">
        <v>166</v>
      </c>
      <c r="O63" s="140"/>
      <c r="P63" s="32" t="b">
        <v>1</v>
      </c>
    </row>
    <row r="64" spans="2:16" ht="20.100000000000001" customHeight="1" x14ac:dyDescent="0.25">
      <c r="B64" s="147" t="s">
        <v>99</v>
      </c>
      <c r="C64" s="140"/>
      <c r="D64" s="32" t="b">
        <v>0</v>
      </c>
      <c r="E64" s="139" t="s">
        <v>100</v>
      </c>
      <c r="F64" s="140"/>
      <c r="G64" s="32" t="b">
        <v>1</v>
      </c>
      <c r="H64" s="40"/>
      <c r="I64" s="41"/>
      <c r="J64" s="42"/>
      <c r="K64" s="149" t="s">
        <v>101</v>
      </c>
      <c r="L64" s="15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9" t="s">
        <v>164</v>
      </c>
      <c r="F65" s="14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1" t="s">
        <v>107</v>
      </c>
      <c r="C69" s="141"/>
      <c r="D69" s="50"/>
      <c r="E69" s="50"/>
      <c r="F69" s="143" t="s">
        <v>108</v>
      </c>
      <c r="G69" s="145" t="s">
        <v>109</v>
      </c>
      <c r="H69" s="50"/>
      <c r="I69" s="141" t="s">
        <v>110</v>
      </c>
      <c r="J69" s="14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2"/>
      <c r="C70" s="142"/>
      <c r="D70" s="54"/>
      <c r="E70" s="55"/>
      <c r="F70" s="144"/>
      <c r="G70" s="146"/>
      <c r="H70" s="56"/>
      <c r="I70" s="142"/>
      <c r="J70" s="14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-151.989</v>
      </c>
      <c r="D72" s="223">
        <v>-153.822</v>
      </c>
      <c r="E72" s="76" t="s">
        <v>120</v>
      </c>
      <c r="F72" s="90">
        <v>23</v>
      </c>
      <c r="G72" s="219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-132.41300000000001</v>
      </c>
      <c r="D73" s="223">
        <v>-138.34800000000001</v>
      </c>
      <c r="E73" s="77" t="s">
        <v>124</v>
      </c>
      <c r="F73" s="91">
        <v>32</v>
      </c>
      <c r="G73" s="220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-209.98500000000001</v>
      </c>
      <c r="D74" s="223">
        <v>-210.92599999999999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-111.14700000000001</v>
      </c>
      <c r="D75" s="223">
        <v>-112.57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27.888000000000002</v>
      </c>
      <c r="D76" s="223">
        <v>25.004000000000001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32.436</v>
      </c>
      <c r="D77" s="223">
        <v>29.445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24.006</v>
      </c>
      <c r="D78" s="223">
        <v>21.067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24.806000000000001</v>
      </c>
      <c r="D79" s="223">
        <v>21.902000000000001</v>
      </c>
      <c r="E79" s="76" t="s">
        <v>154</v>
      </c>
      <c r="F79" s="90">
        <v>26</v>
      </c>
      <c r="G79" s="219">
        <v>20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3.0800000000000003E-5</v>
      </c>
      <c r="D80" s="224">
        <v>3.0499999999999999E-5</v>
      </c>
      <c r="E80" s="77" t="s">
        <v>159</v>
      </c>
      <c r="F80" s="91">
        <v>30</v>
      </c>
      <c r="G80" s="220">
        <v>39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192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15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2024-12-27T02:48:37Z</dcterms:modified>
</cp:coreProperties>
</file>