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 s="1"/>
  <c r="D19" i="1"/>
  <c r="D25" i="1"/>
  <c r="C25" i="1"/>
  <c r="G18" i="1" l="1"/>
  <c r="H18" i="1" s="1"/>
  <c r="I18" i="1" s="1"/>
  <c r="F18" i="1" l="1"/>
  <c r="D18" i="1" l="1"/>
  <c r="C23" i="1" l="1"/>
  <c r="D23" i="1" s="1"/>
  <c r="E18" i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<sst xmlns="http://schemas.openxmlformats.org/spreadsheetml/2006/main" count="218" uniqueCount="201">
  <si>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</si>
  <si>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</si>
  <si>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</si>
  <si>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</si>
  <si>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</si>
  <si>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</si>
  <si>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</si>
  <si>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</si>
  <si>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</si>
  <si>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</si>
  <si>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</si>
  <si>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</si>
  <si>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</si>
  <si>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</si>
  <si>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</si>
  <si>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</si>
  <si>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</si>
  <si>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</si>
  <si>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</si>
  <si>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</si>
  <si>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</si>
  <si>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</si>
  <si>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</si>
  <si>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</si>
  <si>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</si>
  <si>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</si>
  <si>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</si>
  <si>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</si>
  <si>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</si>
  <si>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</si>
  <si>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</si>
  <si>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</si>
  <si>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</si>
  <si>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</si>
  <si>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</si>
  <si>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</si>
  <si>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</si>
  <si>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</si>
  <si>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</si>
  <si>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</si>
  <si>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</si>
  <si>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</si>
  <si>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</si>
  <si>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</si>
  <si>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</si>
  <si>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</si>
  <si>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</si>
  <si>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</si>
  <si>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</si>
  <si>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</si>
  <si>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</si>
  <si>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</si>
  <si>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</si>
  <si>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</si>
  <si>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</si>
  <si>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</si>
  <si>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</si>
  <si>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</si>
  <si>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</si>
  <si>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</si>
  <si>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</si>
  <si>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</si>
  <si>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</si>
  <si>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</si>
  <si>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</si>
  <si>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</si>
  <si>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</si>
  <si>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</si>
  <si>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</si>
  <si>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</si>
  <si>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</si>
  <si>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</si>
  <si>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</si>
  <si>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</si>
  <si>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</si>
  <si>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</si>
  <si>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</si>
  <si>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</si>
  <si>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</si>
  <si>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</si>
  <si>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</si>
  <si>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</si>
  <si>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</si>
  <si>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</si>
  <si>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</si>
  <si>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</si>
  <si>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</si>
  <si>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</si>
  <si>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</si>
  <si>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</si>
  <si>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</si>
  <si>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</si>
  <si>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</si>
  <si>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</si>
  <si>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</si>
  <si>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</si>
  <si>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</si>
  <si>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</si>
  <si>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</si>
  <si>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</si>
  <si>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</si>
  <si>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</si>
  <si>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</si>
  <si>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</si>
  <si>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</si>
  <si>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</si>
  <si>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</si>
  <si>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</si>
  <si>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</si>
  <si>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</si>
  <si>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</si>
  <si>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</si>
  <si>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</si>
  <si>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</si>
  <si>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</si>
  <si>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</si>
  <si>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</si>
  <si>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</si>
  <si>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</si>
  <si>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</si>
  <si>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</si>
  <si>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</si>
  <si>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</si>
  <si>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</si>
  <si>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</si>
  <si>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</si>
  <si>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</si>
  <si>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</si>
  <si>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</si>
  <si>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</si>
  <si>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</si>
  <si>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</si>
  <si>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</si>
  <si>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</si>
  <si>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</si>
  <si>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</si>
  <si>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</si>
  <si>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</si>
  <si>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</si>
  <si>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</si>
  <si>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</si>
  <si>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</si>
  <si>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</si>
  <si>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</si>
  <si>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</si>
  <si>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</si>
  <si>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</si>
  <si>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</si>
  <si>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</si>
  <si>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</si>
  <si>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</si>
  <si>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</si>
  <si>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</si>
  <si>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</si>
  <si>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</si>
  <si>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</si>
  <si>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</si>
  <si>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</si>
  <si>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</si>
  <si>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</si>
  <si>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</si>
  <si>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</si>
  <si>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</si>
  <si>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</si>
  <si>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</si>
  <si>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</si>
  <si>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</si>
  <si>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</si>
  <si>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</si>
  <si>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</si>
  <si>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</si>
  <si>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</si>
  <si>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</si>
  <si>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</si>
  <si>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</si>
  <si>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</si>
  <si>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</si>
  <si>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</si>
  <si>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</si>
  <si>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</si>
  <si>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</si>
  <si>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</si>
  <si>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</si>
  <si>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</si>
  <si>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KAMP</t>
    <phoneticPr fontId="3" type="noConversion"/>
  </si>
  <si>
    <t>KSP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</si>
  <si>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</si>
  <si>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</si>
  <si>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DIR-KSP</t>
    <phoneticPr fontId="3" type="noConversion"/>
  </si>
  <si>
    <t>1) 방풍막 제거</t>
    <phoneticPr fontId="3" type="noConversion"/>
  </si>
  <si>
    <t xml:space="preserve"> 20s/28k 35s/31k 50s/31k</t>
    <phoneticPr fontId="3" type="noConversion"/>
  </si>
  <si>
    <t xml:space="preserve"> 20s/33k 35s/40k 50s/41k</t>
    <phoneticPr fontId="3" type="noConversion"/>
  </si>
  <si>
    <t>E</t>
    <phoneticPr fontId="3" type="noConversion"/>
  </si>
  <si>
    <t>T_062491-062493</t>
    <phoneticPr fontId="3" type="noConversion"/>
  </si>
  <si>
    <t>M_062500:K</t>
    <phoneticPr fontId="3" type="noConversion"/>
  </si>
  <si>
    <t>M_062501</t>
    <phoneticPr fontId="3" type="noConversion"/>
  </si>
  <si>
    <t>TMT</t>
    <phoneticPr fontId="3" type="noConversion"/>
  </si>
  <si>
    <t>ALL</t>
    <phoneticPr fontId="3" type="noConversion"/>
  </si>
  <si>
    <t xml:space="preserve">2) [21:55 - 22:25] Dome Shutter control 문제 발생. </t>
    <phoneticPr fontId="3" type="noConversion"/>
  </si>
  <si>
    <t xml:space="preserve">   프로그램 재실행 해도 복구가 되지 않아, 셔터를 닫고 Home Dome 상태에서 프로그램재실행후 복구. </t>
    <phoneticPr fontId="3" type="noConversion"/>
  </si>
  <si>
    <t xml:space="preserve">3) 돔셔터컨드롤 Elevation, Shutter 80에서 소음발생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</si>
</sst>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7" sqref="D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0" t="s">
        <v>0</v>
      </c>
      <c r="C2" s="1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71">
        <v>45650</v>
      </c>
      <c r="D3" s="172"/>
      <c r="E3" s="1"/>
      <c r="F3" s="1"/>
      <c r="G3" s="1"/>
      <c r="H3" s="1"/>
      <c r="I3" s="1"/>
      <c r="J3" s="1"/>
      <c r="K3" s="35" t="s">
        <v>2</v>
      </c>
      <c r="L3" s="173">
        <f>(P31-(P32+P33))/P31*100</f>
        <v>93.435448577680532</v>
      </c>
      <c r="M3" s="173"/>
      <c r="N3" s="35" t="s">
        <v>3</v>
      </c>
      <c r="O3" s="173">
        <f>(P31-P33)/P31*100</f>
        <v>93.435448577680532</v>
      </c>
      <c r="P3" s="173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0" t="s">
        <v>6</v>
      </c>
      <c r="C7" s="17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200">
        <v>0.79166666666666663</v>
      </c>
      <c r="D9" s="208">
        <v>1.6</v>
      </c>
      <c r="E9" s="208">
        <v>20</v>
      </c>
      <c r="F9" s="208">
        <v>25</v>
      </c>
      <c r="G9" s="206" t="s">
        <v>192</v>
      </c>
      <c r="H9" s="208">
        <v>5.5</v>
      </c>
      <c r="I9" s="206">
        <v>31</v>
      </c>
      <c r="J9" s="20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3">
        <v>0.9375</v>
      </c>
      <c r="D10" s="208">
        <v>1.6</v>
      </c>
      <c r="E10" s="208">
        <v>15.9</v>
      </c>
      <c r="F10" s="208">
        <v>47</v>
      </c>
      <c r="G10" s="206" t="s">
        <v>192</v>
      </c>
      <c r="H10" s="208">
        <v>3.1</v>
      </c>
      <c r="I10" s="214"/>
      <c r="J10" s="20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5">
        <v>8.3333333333333329E-2</v>
      </c>
      <c r="D11" s="216">
        <v>2</v>
      </c>
      <c r="E11" s="216">
        <v>12.2</v>
      </c>
      <c r="F11" s="216">
        <v>69</v>
      </c>
      <c r="G11" s="206" t="s">
        <v>192</v>
      </c>
      <c r="H11" s="208">
        <v>3</v>
      </c>
      <c r="I11" s="217"/>
      <c r="J11" s="20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1.7333333333333334</v>
      </c>
      <c r="E12" s="12">
        <f>AVERAGE(E9:E11)</f>
        <v>16.033333333333331</v>
      </c>
      <c r="F12" s="13">
        <f>AVERAGE(F9:F11)</f>
        <v>47</v>
      </c>
      <c r="G12" s="14"/>
      <c r="H12" s="15">
        <f>AVERAGE(H9:H11)</f>
        <v>3.8666666666666667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0" t="s">
        <v>25</v>
      </c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9" t="s">
        <v>176</v>
      </c>
      <c r="D16" s="201" t="s">
        <v>178</v>
      </c>
      <c r="E16" s="201" t="s">
        <v>182</v>
      </c>
      <c r="F16" s="201" t="s">
        <v>184</v>
      </c>
      <c r="G16" s="201" t="s">
        <v>185</v>
      </c>
      <c r="H16" s="201" t="s">
        <v>188</v>
      </c>
      <c r="I16" s="201" t="s">
        <v>196</v>
      </c>
      <c r="J16" s="201" t="s">
        <v>197</v>
      </c>
      <c r="K16" s="100"/>
      <c r="L16" s="100"/>
      <c r="M16" s="100"/>
      <c r="N16" s="100"/>
      <c r="O16" s="100"/>
      <c r="P16" s="201" t="s">
        <v>41</v>
      </c>
    </row>
    <row r="17" spans="2:16" ht="14.1" customHeight="1" x14ac:dyDescent="0.25">
      <c r="B17" s="24" t="s">
        <v>42</v>
      </c>
      <c r="C17" s="200">
        <v>0.73819444444444438</v>
      </c>
      <c r="D17" s="200">
        <v>0.74097222222222225</v>
      </c>
      <c r="E17" s="200">
        <v>0.78263888888888899</v>
      </c>
      <c r="F17" s="200">
        <v>0.80555555555555547</v>
      </c>
      <c r="G17" s="200">
        <v>0.86111111111111116</v>
      </c>
      <c r="H17" s="200">
        <v>0.95763888888888893</v>
      </c>
      <c r="I17" s="200">
        <v>8.1250000000000003E-2</v>
      </c>
      <c r="J17" s="200">
        <v>0.10069444444444443</v>
      </c>
      <c r="K17" s="101"/>
      <c r="L17" s="101"/>
      <c r="M17" s="101"/>
      <c r="N17" s="101"/>
      <c r="O17" s="101"/>
      <c r="P17" s="200">
        <v>0.10555555555555556</v>
      </c>
    </row>
    <row r="18" spans="2:16" ht="14.1" customHeight="1" x14ac:dyDescent="0.25">
      <c r="B18" s="24" t="s">
        <v>43</v>
      </c>
      <c r="C18" s="201">
        <v>62395</v>
      </c>
      <c r="D18" s="201">
        <f>C18+1</f>
        <v>62396</v>
      </c>
      <c r="E18" s="201">
        <f t="shared" ref="E18:F18" si="0">D19+1</f>
        <v>62407</v>
      </c>
      <c r="F18" s="201">
        <f t="shared" si="0"/>
        <v>62422</v>
      </c>
      <c r="G18" s="201">
        <f>F19+1</f>
        <v>62458</v>
      </c>
      <c r="H18" s="201">
        <f>G19+1</f>
        <v>62509</v>
      </c>
      <c r="I18" s="201">
        <f>H19+1</f>
        <v>62586</v>
      </c>
      <c r="J18" s="201">
        <f>I19+1</f>
        <v>62599</v>
      </c>
      <c r="K18" s="100"/>
      <c r="L18" s="101"/>
      <c r="M18" s="101"/>
      <c r="N18" s="101"/>
      <c r="O18" s="101"/>
      <c r="P18" s="201">
        <f>MAX(C18:O19)+1</f>
        <v>62604</v>
      </c>
    </row>
    <row r="19" spans="2:16" ht="14.1" customHeight="1" thickBot="1" x14ac:dyDescent="0.3">
      <c r="B19" s="9" t="s">
        <v>44</v>
      </c>
      <c r="C19" s="83"/>
      <c r="D19" s="201">
        <f>D18+10</f>
        <v>62406</v>
      </c>
      <c r="E19" s="210">
        <v>62421</v>
      </c>
      <c r="F19" s="210">
        <v>62457</v>
      </c>
      <c r="G19" s="210">
        <v>62508</v>
      </c>
      <c r="H19" s="210">
        <v>62585</v>
      </c>
      <c r="I19" s="210">
        <f>I18+12</f>
        <v>62598</v>
      </c>
      <c r="J19" s="210">
        <f>J18+4</f>
        <v>62603</v>
      </c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36</v>
      </c>
      <c r="G20" s="89">
        <f t="shared" si="1"/>
        <v>51</v>
      </c>
      <c r="H20" s="89">
        <f t="shared" si="1"/>
        <v>77</v>
      </c>
      <c r="I20" s="89">
        <f t="shared" si="1"/>
        <v>13</v>
      </c>
      <c r="J20" s="89">
        <f t="shared" si="1"/>
        <v>5</v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1" t="s">
        <v>46</v>
      </c>
      <c r="C22" s="24" t="s">
        <v>21</v>
      </c>
      <c r="D22" s="24" t="s">
        <v>23</v>
      </c>
      <c r="E22" s="24" t="s">
        <v>47</v>
      </c>
      <c r="F22" s="182" t="s">
        <v>48</v>
      </c>
      <c r="G22" s="182"/>
      <c r="H22" s="182"/>
      <c r="I22" s="182"/>
      <c r="J22" s="24" t="s">
        <v>21</v>
      </c>
      <c r="K22" s="24" t="s">
        <v>23</v>
      </c>
      <c r="L22" s="24" t="s">
        <v>47</v>
      </c>
      <c r="M22" s="182" t="s">
        <v>48</v>
      </c>
      <c r="N22" s="182"/>
      <c r="O22" s="182"/>
      <c r="P22" s="182"/>
    </row>
    <row r="23" spans="2:16" ht="13.5" customHeight="1" x14ac:dyDescent="0.25">
      <c r="B23" s="181"/>
      <c r="C23" s="202">
        <f>D18+5</f>
        <v>62401</v>
      </c>
      <c r="D23" s="202">
        <f>C23+2</f>
        <v>62403</v>
      </c>
      <c r="E23" s="203" t="s">
        <v>181</v>
      </c>
      <c r="F23" s="204" t="s">
        <v>190</v>
      </c>
      <c r="G23" s="204"/>
      <c r="H23" s="204"/>
      <c r="I23" s="204"/>
      <c r="J23" s="207"/>
      <c r="K23" s="207"/>
      <c r="L23" s="206" t="s">
        <v>50</v>
      </c>
      <c r="M23" s="204" t="s">
        <v>186</v>
      </c>
      <c r="N23" s="204"/>
      <c r="O23" s="204"/>
      <c r="P23" s="204"/>
    </row>
    <row r="24" spans="2:16" ht="13.5" customHeight="1" x14ac:dyDescent="0.25">
      <c r="B24" s="181"/>
      <c r="C24" s="205"/>
      <c r="D24" s="205"/>
      <c r="E24" s="206" t="s">
        <v>177</v>
      </c>
      <c r="F24" s="204" t="s">
        <v>179</v>
      </c>
      <c r="G24" s="204"/>
      <c r="H24" s="204"/>
      <c r="I24" s="204"/>
      <c r="J24" s="207"/>
      <c r="K24" s="207"/>
      <c r="L24" s="206" t="s">
        <v>51</v>
      </c>
      <c r="M24" s="204" t="s">
        <v>179</v>
      </c>
      <c r="N24" s="204"/>
      <c r="O24" s="204"/>
      <c r="P24" s="204"/>
    </row>
    <row r="25" spans="2:16" ht="13.5" customHeight="1" x14ac:dyDescent="0.25">
      <c r="B25" s="181"/>
      <c r="C25" s="205">
        <f>D23+1</f>
        <v>62404</v>
      </c>
      <c r="D25" s="205">
        <f>C25+2</f>
        <v>62406</v>
      </c>
      <c r="E25" s="206" t="s">
        <v>51</v>
      </c>
      <c r="F25" s="204" t="s">
        <v>191</v>
      </c>
      <c r="G25" s="204"/>
      <c r="H25" s="204"/>
      <c r="I25" s="204"/>
      <c r="J25" s="207"/>
      <c r="K25" s="207"/>
      <c r="L25" s="206" t="s">
        <v>180</v>
      </c>
      <c r="M25" s="204" t="s">
        <v>187</v>
      </c>
      <c r="N25" s="204"/>
      <c r="O25" s="204"/>
      <c r="P25" s="204"/>
    </row>
    <row r="26" spans="2:16" ht="13.5" customHeight="1" x14ac:dyDescent="0.25">
      <c r="B26" s="181"/>
      <c r="C26" s="205"/>
      <c r="D26" s="205"/>
      <c r="E26" s="206" t="s">
        <v>50</v>
      </c>
      <c r="F26" s="204" t="s">
        <v>179</v>
      </c>
      <c r="G26" s="204"/>
      <c r="H26" s="204"/>
      <c r="I26" s="204"/>
      <c r="J26" s="207"/>
      <c r="K26" s="207"/>
      <c r="L26" s="206" t="s">
        <v>49</v>
      </c>
      <c r="M26" s="204" t="s">
        <v>179</v>
      </c>
      <c r="N26" s="204"/>
      <c r="O26" s="204"/>
      <c r="P26" s="20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0" t="s">
        <v>52</v>
      </c>
      <c r="C28" s="170"/>
      <c r="D28" s="1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>
        <v>8.3333333333333329E-2</v>
      </c>
      <c r="E30" s="110">
        <v>6.25E-2</v>
      </c>
      <c r="F30" s="110"/>
      <c r="G30" s="110"/>
      <c r="H30" s="110"/>
      <c r="I30" s="110"/>
      <c r="J30" s="110"/>
      <c r="K30" s="111"/>
      <c r="L30" s="110"/>
      <c r="M30" s="110"/>
      <c r="N30" s="110">
        <v>0.12152777777777778</v>
      </c>
      <c r="O30" s="110"/>
      <c r="P30" s="94">
        <f>SUM(C30:J30,L30:N30)</f>
        <v>0.2673611111111111</v>
      </c>
    </row>
    <row r="31" spans="2:16" ht="14.1" customHeight="1" x14ac:dyDescent="0.25">
      <c r="B31" s="25" t="s">
        <v>171</v>
      </c>
      <c r="C31" s="112"/>
      <c r="D31" s="211">
        <v>0.22013888888888888</v>
      </c>
      <c r="E31" s="211">
        <v>5.5555555555555552E-2</v>
      </c>
      <c r="F31" s="190"/>
      <c r="G31" s="190"/>
      <c r="H31" s="190"/>
      <c r="I31" s="190"/>
      <c r="J31" s="190"/>
      <c r="K31" s="211">
        <v>4.1666666666666664E-2</v>
      </c>
      <c r="L31" s="190"/>
      <c r="M31" s="190"/>
      <c r="N31" s="190"/>
      <c r="O31" s="191"/>
      <c r="P31" s="94">
        <f>SUM(C31:N31)</f>
        <v>0.31736111111111115</v>
      </c>
    </row>
    <row r="32" spans="2:16" ht="14.1" customHeight="1" x14ac:dyDescent="0.25">
      <c r="B32" s="25" t="s">
        <v>67</v>
      </c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212">
        <v>2.0833333333333332E-2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3"/>
      <c r="P33" s="102">
        <f>SUM(C33:N33)</f>
        <v>2.0833333333333332E-2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0.19930555555555554</v>
      </c>
      <c r="E34" s="84">
        <f t="shared" si="2"/>
        <v>5.5555555555555552E-2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0.29652777777777783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67" t="s">
        <v>69</v>
      </c>
      <c r="C36" s="165" t="s">
        <v>193</v>
      </c>
      <c r="D36" s="165"/>
      <c r="E36" s="165" t="s">
        <v>194</v>
      </c>
      <c r="F36" s="165"/>
      <c r="G36" s="165" t="s">
        <v>195</v>
      </c>
      <c r="H36" s="165"/>
      <c r="I36" s="165"/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68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68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68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68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69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" customHeigh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60"/>
    </row>
    <row r="45" spans="2:16" ht="14.1" customHeight="1" x14ac:dyDescent="0.25">
      <c r="B45" s="16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45" t="s">
        <v>168</v>
      </c>
      <c r="C53" s="146"/>
      <c r="D53" s="108">
        <v>1.42</v>
      </c>
      <c r="E53" s="105">
        <v>3.73</v>
      </c>
      <c r="F53" s="105">
        <v>1.93</v>
      </c>
      <c r="G53" s="149"/>
      <c r="H53" s="150"/>
      <c r="I53" s="150"/>
      <c r="J53" s="150"/>
      <c r="K53" s="150"/>
      <c r="L53" s="150"/>
      <c r="M53" s="150"/>
      <c r="N53" s="150"/>
      <c r="O53" s="150"/>
      <c r="P53" s="151"/>
    </row>
    <row r="54" spans="2:16" ht="14.1" customHeight="1" thickTop="1" thickBot="1" x14ac:dyDescent="0.3">
      <c r="B54" s="147" t="s">
        <v>167</v>
      </c>
      <c r="C54" s="148"/>
      <c r="D54" s="148"/>
      <c r="E54" s="148"/>
      <c r="F54" s="105"/>
      <c r="G54" s="152"/>
      <c r="H54" s="153"/>
      <c r="I54" s="153"/>
      <c r="J54" s="153"/>
      <c r="K54" s="153"/>
      <c r="L54" s="153"/>
      <c r="M54" s="153"/>
      <c r="N54" s="153"/>
      <c r="O54" s="153"/>
      <c r="P54" s="154"/>
    </row>
    <row r="55" spans="2:16" ht="13.5" customHeight="1" thickTop="1" x14ac:dyDescent="0.25"/>
    <row r="56" spans="2:16" ht="17.25" customHeight="1" x14ac:dyDescent="0.25">
      <c r="B56" s="126" t="s">
        <v>71</v>
      </c>
      <c r="C56" s="12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27" t="s">
        <v>72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73</v>
      </c>
      <c r="O57" s="128"/>
      <c r="P57" s="131"/>
    </row>
    <row r="58" spans="2:16" ht="17.100000000000001" customHeight="1" x14ac:dyDescent="0.25">
      <c r="B58" s="132" t="s">
        <v>74</v>
      </c>
      <c r="C58" s="133"/>
      <c r="D58" s="134"/>
      <c r="E58" s="132" t="s">
        <v>75</v>
      </c>
      <c r="F58" s="133"/>
      <c r="G58" s="134"/>
      <c r="H58" s="133" t="s">
        <v>76</v>
      </c>
      <c r="I58" s="133"/>
      <c r="J58" s="133"/>
      <c r="K58" s="135" t="s">
        <v>77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78</v>
      </c>
      <c r="C59" s="115"/>
      <c r="D59" s="32" t="b">
        <v>1</v>
      </c>
      <c r="E59" s="114" t="s">
        <v>79</v>
      </c>
      <c r="F59" s="115"/>
      <c r="G59" s="32" t="b">
        <v>1</v>
      </c>
      <c r="H59" s="122" t="s">
        <v>80</v>
      </c>
      <c r="I59" s="115"/>
      <c r="J59" s="32" t="b">
        <v>1</v>
      </c>
      <c r="K59" s="122" t="s">
        <v>81</v>
      </c>
      <c r="L59" s="115"/>
      <c r="M59" s="32" t="b">
        <v>1</v>
      </c>
      <c r="N59" s="123" t="s">
        <v>82</v>
      </c>
      <c r="O59" s="115"/>
      <c r="P59" s="32" t="b">
        <v>1</v>
      </c>
    </row>
    <row r="60" spans="2:16" ht="20.100000000000001" customHeight="1" x14ac:dyDescent="0.25">
      <c r="B60" s="114" t="s">
        <v>83</v>
      </c>
      <c r="C60" s="115"/>
      <c r="D60" s="32" t="b">
        <v>1</v>
      </c>
      <c r="E60" s="114" t="s">
        <v>84</v>
      </c>
      <c r="F60" s="115"/>
      <c r="G60" s="32" t="b">
        <v>1</v>
      </c>
      <c r="H60" s="122" t="s">
        <v>85</v>
      </c>
      <c r="I60" s="115"/>
      <c r="J60" s="32" t="b">
        <v>1</v>
      </c>
      <c r="K60" s="122" t="s">
        <v>86</v>
      </c>
      <c r="L60" s="115"/>
      <c r="M60" s="32" t="b">
        <v>1</v>
      </c>
      <c r="N60" s="123" t="s">
        <v>87</v>
      </c>
      <c r="O60" s="115"/>
      <c r="P60" s="32" t="b">
        <v>1</v>
      </c>
    </row>
    <row r="61" spans="2:16" ht="20.100000000000001" customHeight="1" x14ac:dyDescent="0.25">
      <c r="B61" s="114" t="s">
        <v>88</v>
      </c>
      <c r="C61" s="115"/>
      <c r="D61" s="32" t="b">
        <v>1</v>
      </c>
      <c r="E61" s="114" t="s">
        <v>89</v>
      </c>
      <c r="F61" s="115"/>
      <c r="G61" s="32" t="b">
        <v>1</v>
      </c>
      <c r="H61" s="122" t="s">
        <v>90</v>
      </c>
      <c r="I61" s="115"/>
      <c r="J61" s="32" t="b">
        <v>1</v>
      </c>
      <c r="K61" s="122" t="s">
        <v>91</v>
      </c>
      <c r="L61" s="115"/>
      <c r="M61" s="32" t="b">
        <v>1</v>
      </c>
      <c r="N61" s="123" t="s">
        <v>92</v>
      </c>
      <c r="O61" s="115"/>
      <c r="P61" s="32" t="b">
        <v>1</v>
      </c>
    </row>
    <row r="62" spans="2:16" ht="20.100000000000001" customHeight="1" x14ac:dyDescent="0.25">
      <c r="B62" s="122" t="s">
        <v>90</v>
      </c>
      <c r="C62" s="115"/>
      <c r="D62" s="32" t="b">
        <v>1</v>
      </c>
      <c r="E62" s="114" t="s">
        <v>93</v>
      </c>
      <c r="F62" s="115"/>
      <c r="G62" s="32" t="b">
        <v>1</v>
      </c>
      <c r="H62" s="122" t="s">
        <v>94</v>
      </c>
      <c r="I62" s="115"/>
      <c r="J62" s="32" t="b">
        <v>0</v>
      </c>
      <c r="K62" s="122" t="s">
        <v>95</v>
      </c>
      <c r="L62" s="115"/>
      <c r="M62" s="32" t="b">
        <v>1</v>
      </c>
      <c r="N62" s="123" t="s">
        <v>85</v>
      </c>
      <c r="O62" s="115"/>
      <c r="P62" s="32" t="b">
        <v>1</v>
      </c>
    </row>
    <row r="63" spans="2:16" ht="20.100000000000001" customHeight="1" x14ac:dyDescent="0.25">
      <c r="B63" s="122" t="s">
        <v>96</v>
      </c>
      <c r="C63" s="115"/>
      <c r="D63" s="32" t="b">
        <v>1</v>
      </c>
      <c r="E63" s="114" t="s">
        <v>97</v>
      </c>
      <c r="F63" s="115"/>
      <c r="G63" s="32" t="b">
        <v>1</v>
      </c>
      <c r="H63" s="37"/>
      <c r="I63" s="38"/>
      <c r="J63" s="39"/>
      <c r="K63" s="122" t="s">
        <v>98</v>
      </c>
      <c r="L63" s="115"/>
      <c r="M63" s="32" t="b">
        <v>1</v>
      </c>
      <c r="N63" s="123" t="s">
        <v>166</v>
      </c>
      <c r="O63" s="115"/>
      <c r="P63" s="32" t="b">
        <v>1</v>
      </c>
    </row>
    <row r="64" spans="2:16" ht="20.100000000000001" customHeight="1" x14ac:dyDescent="0.25">
      <c r="B64" s="122" t="s">
        <v>99</v>
      </c>
      <c r="C64" s="115"/>
      <c r="D64" s="32" t="b">
        <v>0</v>
      </c>
      <c r="E64" s="114" t="s">
        <v>100</v>
      </c>
      <c r="F64" s="115"/>
      <c r="G64" s="32" t="b">
        <v>1</v>
      </c>
      <c r="H64" s="40"/>
      <c r="I64" s="41"/>
      <c r="J64" s="42"/>
      <c r="K64" s="124" t="s">
        <v>101</v>
      </c>
      <c r="L64" s="12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14" t="s">
        <v>164</v>
      </c>
      <c r="F65" s="11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16" t="s">
        <v>107</v>
      </c>
      <c r="C69" s="116"/>
      <c r="D69" s="50"/>
      <c r="E69" s="50"/>
      <c r="F69" s="118" t="s">
        <v>108</v>
      </c>
      <c r="G69" s="120" t="s">
        <v>109</v>
      </c>
      <c r="H69" s="50"/>
      <c r="I69" s="116" t="s">
        <v>110</v>
      </c>
      <c r="J69" s="11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17"/>
      <c r="C70" s="117"/>
      <c r="D70" s="54"/>
      <c r="E70" s="55"/>
      <c r="F70" s="119"/>
      <c r="G70" s="121"/>
      <c r="H70" s="56"/>
      <c r="I70" s="117"/>
      <c r="J70" s="11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</v>
      </c>
      <c r="D72" s="197">
        <v>-154.9</v>
      </c>
      <c r="E72" s="76" t="s">
        <v>120</v>
      </c>
      <c r="F72" s="90">
        <v>21.2</v>
      </c>
      <c r="G72" s="218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-133.9</v>
      </c>
      <c r="D73" s="197">
        <v>-140.30000000000001</v>
      </c>
      <c r="E73" s="77" t="s">
        <v>124</v>
      </c>
      <c r="F73" s="91">
        <v>30</v>
      </c>
      <c r="G73" s="219">
        <v>37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-209.7</v>
      </c>
      <c r="D74" s="197">
        <v>-211.7</v>
      </c>
      <c r="E74" s="77" t="s">
        <v>129</v>
      </c>
      <c r="F74" s="95">
        <v>10</v>
      </c>
      <c r="G74" s="22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-110.5</v>
      </c>
      <c r="D75" s="197">
        <v>-113.4</v>
      </c>
      <c r="E75" s="77" t="s">
        <v>134</v>
      </c>
      <c r="F75" s="95">
        <v>50</v>
      </c>
      <c r="G75" s="22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26.6</v>
      </c>
      <c r="D76" s="197">
        <v>22.2</v>
      </c>
      <c r="E76" s="77" t="s">
        <v>139</v>
      </c>
      <c r="F76" s="95">
        <v>40</v>
      </c>
      <c r="G76" s="22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31.7</v>
      </c>
      <c r="D77" s="197">
        <v>26.3</v>
      </c>
      <c r="E77" s="77" t="s">
        <v>144</v>
      </c>
      <c r="F77" s="95">
        <v>160</v>
      </c>
      <c r="G77" s="22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22.6</v>
      </c>
      <c r="D78" s="197">
        <v>18.399999999999999</v>
      </c>
      <c r="E78" s="77" t="s">
        <v>149</v>
      </c>
      <c r="F78" s="92"/>
      <c r="G78" s="22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23.4</v>
      </c>
      <c r="D79" s="197">
        <v>19.2</v>
      </c>
      <c r="E79" s="76" t="s">
        <v>154</v>
      </c>
      <c r="F79" s="90">
        <v>27.3</v>
      </c>
      <c r="G79" s="218">
        <v>14.8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3.15E-5</v>
      </c>
      <c r="D80" s="198">
        <v>3.0199999999999999E-5</v>
      </c>
      <c r="E80" s="77" t="s">
        <v>159</v>
      </c>
      <c r="F80" s="91">
        <v>18.5</v>
      </c>
      <c r="G80" s="219">
        <v>74.2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74" t="s">
        <v>163</v>
      </c>
      <c r="C84" s="174"/>
    </row>
    <row r="85" spans="2:16" ht="15" customHeight="1" x14ac:dyDescent="0.25">
      <c r="B85" s="175" t="s">
        <v>189</v>
      </c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7"/>
    </row>
    <row r="86" spans="2:16" ht="15" customHeight="1" x14ac:dyDescent="0.25">
      <c r="B86" s="178" t="s">
        <v>198</v>
      </c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80"/>
    </row>
    <row r="87" spans="2:16" ht="15" customHeight="1" x14ac:dyDescent="0.25">
      <c r="B87" s="178" t="s">
        <v>199</v>
      </c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80"/>
    </row>
    <row r="88" spans="2:16" ht="15" customHeight="1" x14ac:dyDescent="0.25">
      <c r="B88" s="178" t="s">
        <v>200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80"/>
    </row>
    <row r="89" spans="2:16" ht="15" customHeight="1" x14ac:dyDescent="0.25">
      <c r="B89" s="189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5"/>
    </row>
    <row r="90" spans="2:16" ht="15" customHeight="1" x14ac:dyDescent="0.25">
      <c r="B90" s="178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80"/>
    </row>
    <row r="91" spans="2:16" ht="15" customHeight="1" x14ac:dyDescent="0.25">
      <c r="B91" s="178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80"/>
    </row>
    <row r="92" spans="2:16" ht="15" customHeight="1" x14ac:dyDescent="0.25"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5"/>
    </row>
    <row r="93" spans="2:16" ht="15" customHeight="1" x14ac:dyDescent="0.25"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5"/>
    </row>
    <row r="94" spans="2:16" ht="15" customHeight="1" x14ac:dyDescent="0.25"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5"/>
    </row>
    <row r="95" spans="2:16" ht="15" customHeight="1" x14ac:dyDescent="0.25"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5"/>
    </row>
    <row r="96" spans="2:16" ht="15" customHeight="1" x14ac:dyDescent="0.25"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5"/>
    </row>
    <row r="97" spans="2:16" ht="15" customHeight="1" x14ac:dyDescent="0.25"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5"/>
    </row>
    <row r="98" spans="2:16" ht="15" customHeight="1" x14ac:dyDescent="0.25"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5"/>
    </row>
    <row r="99" spans="2:16" ht="15" customHeight="1" x14ac:dyDescent="0.25">
      <c r="B99" s="186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2024-12-25T02:38:04Z</dcterms:modified>
</cp:coreProperties>
</file>