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G18" i="1" l="1"/>
  <c r="H18" i="1" s="1"/>
  <c r="I18" i="1" s="1"/>
  <c r="F18" i="1" l="1"/>
  <c r="D18" i="1" l="1"/>
  <c r="C23" i="1" l="1"/>
  <c r="D23" i="1" s="1"/>
  <c r="C25" i="1" s="1"/>
  <c r="D25" i="1" s="1"/>
  <c r="D19" i="1"/>
  <c r="E18" i="1" s="1"/>
  <c r="P18" i="1" s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<sst xmlns="http://schemas.openxmlformats.org/spreadsheetml/2006/main" count="214" uniqueCount="198">
  <si>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</si>
  <si>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</si>
  <si>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</si>
  <si>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</si>
  <si>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</si>
  <si>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</si>
  <si>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</si>
  <si>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</si>
  <si>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</si>
  <si>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</si>
  <si>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</si>
  <si>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</si>
  <si>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</si>
  <si>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</si>
  <si>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</si>
  <si>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</si>
  <si>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</si>
  <si>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</si>
  <si>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</si>
  <si>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</si>
  <si>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</si>
  <si>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</si>
  <si>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</si>
  <si>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</si>
  <si>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</si>
  <si>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</si>
  <si>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</si>
  <si>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</si>
  <si>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</si>
  <si>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</si>
  <si>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</si>
  <si>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</si>
  <si>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</si>
  <si>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</si>
  <si>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</si>
  <si>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</si>
  <si>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</si>
  <si>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</si>
  <si>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</si>
  <si>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</si>
  <si>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</si>
  <si>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</si>
  <si>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</si>
  <si>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</si>
  <si>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</si>
  <si>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</si>
  <si>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</si>
  <si>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</si>
  <si>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</si>
  <si>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</si>
  <si>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</si>
  <si>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</si>
  <si>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</si>
  <si>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</si>
  <si>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</si>
  <si>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</si>
  <si>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</si>
  <si>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</si>
  <si>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</si>
  <si>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</si>
  <si>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</si>
  <si>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</si>
  <si>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</si>
  <si>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</si>
  <si>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</si>
  <si>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</si>
  <si>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</si>
  <si>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</si>
  <si>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</si>
  <si>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</si>
  <si>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</si>
  <si>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</si>
  <si>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</si>
  <si>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</si>
  <si>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</si>
  <si>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</si>
  <si>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</si>
  <si>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</si>
  <si>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</si>
  <si>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</si>
  <si>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</si>
  <si>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</si>
  <si>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</si>
  <si>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</si>
  <si>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</si>
  <si>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</si>
  <si>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</si>
  <si>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</si>
  <si>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</si>
  <si>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</si>
  <si>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</si>
  <si>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</si>
  <si>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</si>
  <si>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</si>
  <si>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</si>
  <si>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</si>
  <si>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</si>
  <si>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</si>
  <si>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</si>
  <si>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</si>
  <si>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</si>
  <si>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</si>
  <si>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</si>
  <si>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</si>
  <si>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</si>
  <si>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</si>
  <si>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</si>
  <si>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</si>
  <si>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</si>
  <si>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</si>
  <si>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</si>
  <si>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</si>
  <si>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</si>
  <si>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</si>
  <si>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</si>
  <si>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</si>
  <si>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</si>
  <si>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</si>
  <si>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</si>
  <si>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</si>
  <si>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</si>
  <si>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</si>
  <si>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</si>
  <si>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</si>
  <si>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</si>
  <si>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</si>
  <si>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</si>
  <si>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</si>
  <si>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</si>
  <si>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</si>
  <si>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</si>
  <si>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</si>
  <si>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</si>
  <si>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</si>
  <si>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</si>
  <si>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</si>
  <si>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</si>
  <si>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</si>
  <si>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</si>
  <si>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</si>
  <si>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</si>
  <si>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</si>
  <si>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</si>
  <si>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</si>
  <si>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</si>
  <si>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</si>
  <si>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</si>
  <si>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</si>
  <si>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</si>
  <si>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</si>
  <si>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</si>
  <si>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</si>
  <si>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</si>
  <si>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</si>
  <si>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</si>
  <si>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</si>
  <si>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</si>
  <si>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</si>
  <si>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</si>
  <si>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</si>
  <si>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</si>
  <si>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</si>
  <si>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</si>
  <si>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</si>
  <si>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</si>
  <si>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</si>
  <si>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</si>
  <si>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</si>
  <si>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</si>
  <si>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</si>
  <si>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</si>
  <si>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</si>
  <si>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</si>
  <si>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</si>
  <si>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</si>
  <si>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</si>
  <si>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</si>
  <si>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</si>
  <si>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</si>
  <si>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</si>
  <si>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</si>
  <si>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</si>
  <si>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</si>
  <si>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현대섭</t>
    <phoneticPr fontId="3" type="noConversion"/>
  </si>
  <si>
    <t>KAMP</t>
    <phoneticPr fontId="3" type="noConversion"/>
  </si>
  <si>
    <t>KSP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</si>
  <si>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</si>
  <si>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</si>
  <si>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DIR-KSP</t>
    <phoneticPr fontId="3" type="noConversion"/>
  </si>
  <si>
    <t xml:space="preserve"> 20s/25k 35s/29k 50s/29k</t>
    <phoneticPr fontId="3" type="noConversion"/>
  </si>
  <si>
    <t xml:space="preserve"> 20s/25k 35s/32k 50s/32k</t>
    <phoneticPr fontId="3" type="noConversion"/>
  </si>
  <si>
    <t>SW</t>
    <phoneticPr fontId="3" type="noConversion"/>
  </si>
  <si>
    <t>2) [19:39-20:16] X Manager 멈춤(GMON, TCS) , 화면에 바로가기를 눌러도 실행안됨. 관측 PC 재부팅후 정상작동</t>
    <phoneticPr fontId="3" type="noConversion"/>
  </si>
  <si>
    <t>M_062146-0621347:M</t>
    <phoneticPr fontId="3" type="noConversion"/>
  </si>
  <si>
    <t>S</t>
    <phoneticPr fontId="3" type="noConversion"/>
  </si>
  <si>
    <t>ALL</t>
    <phoneticPr fontId="3" type="noConversion"/>
  </si>
  <si>
    <t>1) [01:02] 고습으로 관측대기 중 종료</t>
    <phoneticPr fontId="3" type="noConversion"/>
  </si>
  <si>
    <t>1) 방풍막 연결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</si>
</sst>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 wrapText="1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177" fontId="54" fillId="2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5" xfId="0" applyNumberFormat="1" applyFont="1" applyFill="1" applyBorder="1" applyAlignment="1" applyProtection="1">
      <alignment horizontal="center" vertical="center"/>
      <protection locked="0"/>
    </xf>
    <xf numFmtId="177" fontId="54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8" t="s">
        <v>0</v>
      </c>
      <c r="C2" s="198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9">
        <v>45648</v>
      </c>
      <c r="D3" s="200"/>
      <c r="E3" s="1"/>
      <c r="F3" s="1"/>
      <c r="G3" s="1"/>
      <c r="H3" s="1"/>
      <c r="I3" s="1"/>
      <c r="J3" s="1"/>
      <c r="K3" s="35" t="s">
        <v>2</v>
      </c>
      <c r="L3" s="201">
        <f>(P31-(P32+P33))/P31*100</f>
        <v>72.767857142857139</v>
      </c>
      <c r="M3" s="201"/>
      <c r="N3" s="35" t="s">
        <v>3</v>
      </c>
      <c r="O3" s="201">
        <f>(P31-P33)/P31*100</f>
        <v>91.741071428571416</v>
      </c>
      <c r="P3" s="201"/>
    </row>
    <row r="4" spans="2:16" ht="14.25" customHeight="1" x14ac:dyDescent="0.25">
      <c r="B4" s="23" t="s">
        <v>4</v>
      </c>
      <c r="C4" s="2" t="s">
        <v>183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8" t="s">
        <v>6</v>
      </c>
      <c r="C7" s="19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4" t="s">
        <v>21</v>
      </c>
      <c r="C9" s="121">
        <v>0.79166666666666663</v>
      </c>
      <c r="D9" s="127">
        <v>2</v>
      </c>
      <c r="E9" s="127">
        <v>18</v>
      </c>
      <c r="F9" s="127">
        <v>56</v>
      </c>
      <c r="G9" s="126" t="s">
        <v>191</v>
      </c>
      <c r="H9" s="127">
        <v>3.9</v>
      </c>
      <c r="I9" s="126">
        <v>49</v>
      </c>
      <c r="J9" s="128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130">
        <v>0.9375</v>
      </c>
      <c r="D10" s="127">
        <v>2.2000000000000002</v>
      </c>
      <c r="E10" s="127">
        <v>12.9</v>
      </c>
      <c r="F10" s="127">
        <v>79</v>
      </c>
      <c r="G10" s="126" t="s">
        <v>194</v>
      </c>
      <c r="H10" s="127">
        <v>2.6</v>
      </c>
      <c r="I10" s="131"/>
      <c r="J10" s="128">
        <f>IF(L10, 1, 0) + IF(M10, 2, 0) + IF(N10, 4, 0) + IF(O10, 8, 0) + IF(P10, 16, 0)</f>
        <v>4</v>
      </c>
      <c r="K10" s="8" t="b">
        <v>1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132">
        <v>8.3333333333333329E-2</v>
      </c>
      <c r="D11" s="133"/>
      <c r="E11" s="133">
        <v>11.5</v>
      </c>
      <c r="F11" s="133">
        <v>85</v>
      </c>
      <c r="G11" s="126" t="s">
        <v>191</v>
      </c>
      <c r="H11" s="127">
        <v>3.2</v>
      </c>
      <c r="I11" s="134"/>
      <c r="J11" s="128">
        <f>IF(L11, 1, 0) + IF(M11, 2, 0) + IF(N11, 4, 0) + IF(O11, 8, 0) + IF(P11, 16, 0)</f>
        <v>4</v>
      </c>
      <c r="K11" s="81" t="b">
        <v>1</v>
      </c>
      <c r="L11" s="81" t="b">
        <v>0</v>
      </c>
      <c r="M11" s="81" t="b">
        <v>0</v>
      </c>
      <c r="N11" s="81" t="b">
        <v>1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2.1</v>
      </c>
      <c r="E12" s="12">
        <f>AVERAGE(E9:E11)</f>
        <v>14.133333333333333</v>
      </c>
      <c r="F12" s="13">
        <f>AVERAGE(F9:F11)</f>
        <v>73.333333333333329</v>
      </c>
      <c r="G12" s="14"/>
      <c r="H12" s="15">
        <f>AVERAGE(H9:H11)</f>
        <v>3.2333333333333329</v>
      </c>
      <c r="I12" s="16"/>
      <c r="J12" s="17">
        <f>AVERAGE(J9:J11)</f>
        <v>2.6666666666666665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8" t="s">
        <v>25</v>
      </c>
      <c r="C14" s="19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20" t="s">
        <v>176</v>
      </c>
      <c r="D16" s="122" t="s">
        <v>178</v>
      </c>
      <c r="E16" s="122" t="s">
        <v>182</v>
      </c>
      <c r="F16" s="122" t="s">
        <v>184</v>
      </c>
      <c r="G16" s="122" t="s">
        <v>185</v>
      </c>
      <c r="H16" s="122" t="s">
        <v>188</v>
      </c>
      <c r="I16" s="122" t="s">
        <v>195</v>
      </c>
      <c r="J16" s="100"/>
      <c r="K16" s="100"/>
      <c r="L16" s="100"/>
      <c r="M16" s="100"/>
      <c r="N16" s="100"/>
      <c r="O16" s="100"/>
      <c r="P16" s="122" t="s">
        <v>41</v>
      </c>
    </row>
    <row r="17" spans="2:16" ht="14.1" customHeight="1" x14ac:dyDescent="0.25">
      <c r="B17" s="24" t="s">
        <v>42</v>
      </c>
      <c r="C17" s="121">
        <v>0.75208333333333333</v>
      </c>
      <c r="D17" s="121">
        <v>0.75347222222222221</v>
      </c>
      <c r="E17" s="121">
        <v>0.78194444444444444</v>
      </c>
      <c r="F17" s="121">
        <v>0.80555555555555547</v>
      </c>
      <c r="G17" s="121">
        <v>0.87013888888888891</v>
      </c>
      <c r="H17" s="121">
        <v>0.95694444444444438</v>
      </c>
      <c r="I17" s="121">
        <v>8.5416666666666655E-2</v>
      </c>
      <c r="J17" s="101"/>
      <c r="K17" s="101"/>
      <c r="L17" s="101"/>
      <c r="M17" s="101"/>
      <c r="N17" s="101"/>
      <c r="O17" s="101"/>
      <c r="P17" s="121">
        <v>9.5138888888888884E-2</v>
      </c>
    </row>
    <row r="18" spans="2:16" ht="14.1" customHeight="1" x14ac:dyDescent="0.25">
      <c r="B18" s="24" t="s">
        <v>43</v>
      </c>
      <c r="C18" s="122">
        <v>62052</v>
      </c>
      <c r="D18" s="122">
        <f>C18+1</f>
        <v>62053</v>
      </c>
      <c r="E18" s="122">
        <f t="shared" ref="E18:F18" si="0">D19+1</f>
        <v>62064</v>
      </c>
      <c r="F18" s="122">
        <f t="shared" si="0"/>
        <v>62079</v>
      </c>
      <c r="G18" s="122">
        <f>F19+1</f>
        <v>62104</v>
      </c>
      <c r="H18" s="122">
        <f>G19+1</f>
        <v>62161</v>
      </c>
      <c r="I18" s="122">
        <f>H19+1</f>
        <v>62219</v>
      </c>
      <c r="J18" s="100"/>
      <c r="K18" s="100"/>
      <c r="L18" s="101"/>
      <c r="M18" s="101"/>
      <c r="N18" s="101"/>
      <c r="O18" s="101"/>
      <c r="P18" s="122">
        <f>MAX(C18:O19)+1</f>
        <v>62224</v>
      </c>
    </row>
    <row r="19" spans="2:16" ht="14.1" customHeight="1" thickBot="1" x14ac:dyDescent="0.3">
      <c r="B19" s="9" t="s">
        <v>44</v>
      </c>
      <c r="C19" s="83"/>
      <c r="D19" s="122">
        <f>D18+10</f>
        <v>62063</v>
      </c>
      <c r="E19" s="129">
        <v>62078</v>
      </c>
      <c r="F19" s="129">
        <v>62103</v>
      </c>
      <c r="G19" s="129">
        <v>62160</v>
      </c>
      <c r="H19" s="129">
        <v>62218</v>
      </c>
      <c r="I19" s="129">
        <f>I18+4</f>
        <v>62223</v>
      </c>
      <c r="J19" s="106"/>
      <c r="K19" s="107"/>
      <c r="L19" s="107"/>
      <c r="M19" s="107"/>
      <c r="N19" s="106"/>
      <c r="O19" s="106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11</v>
      </c>
      <c r="E20" s="89">
        <f t="shared" ref="E20:O20" si="1">IF(ISNUMBER(E18),E19-E18+1,"")</f>
        <v>15</v>
      </c>
      <c r="F20" s="89">
        <f t="shared" si="1"/>
        <v>25</v>
      </c>
      <c r="G20" s="89">
        <f t="shared" si="1"/>
        <v>57</v>
      </c>
      <c r="H20" s="89">
        <f t="shared" si="1"/>
        <v>58</v>
      </c>
      <c r="I20" s="89">
        <f t="shared" si="1"/>
        <v>5</v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10" t="s">
        <v>46</v>
      </c>
      <c r="C22" s="24" t="s">
        <v>21</v>
      </c>
      <c r="D22" s="24" t="s">
        <v>23</v>
      </c>
      <c r="E22" s="24" t="s">
        <v>47</v>
      </c>
      <c r="F22" s="211" t="s">
        <v>48</v>
      </c>
      <c r="G22" s="211"/>
      <c r="H22" s="211"/>
      <c r="I22" s="211"/>
      <c r="J22" s="24" t="s">
        <v>21</v>
      </c>
      <c r="K22" s="24" t="s">
        <v>23</v>
      </c>
      <c r="L22" s="24" t="s">
        <v>47</v>
      </c>
      <c r="M22" s="211" t="s">
        <v>48</v>
      </c>
      <c r="N22" s="211"/>
      <c r="O22" s="211"/>
      <c r="P22" s="211"/>
    </row>
    <row r="23" spans="2:16" ht="13.5" customHeight="1" x14ac:dyDescent="0.25">
      <c r="B23" s="210"/>
      <c r="C23" s="123">
        <f>D18+5</f>
        <v>62058</v>
      </c>
      <c r="D23" s="123">
        <f>C23+2</f>
        <v>62060</v>
      </c>
      <c r="E23" s="124" t="s">
        <v>181</v>
      </c>
      <c r="F23" s="209" t="s">
        <v>189</v>
      </c>
      <c r="G23" s="209"/>
      <c r="H23" s="209"/>
      <c r="I23" s="209"/>
      <c r="J23" s="141"/>
      <c r="K23" s="141"/>
      <c r="L23" s="126" t="s">
        <v>50</v>
      </c>
      <c r="M23" s="209" t="s">
        <v>186</v>
      </c>
      <c r="N23" s="209"/>
      <c r="O23" s="209"/>
      <c r="P23" s="209"/>
    </row>
    <row r="24" spans="2:16" ht="13.5" customHeight="1" x14ac:dyDescent="0.25">
      <c r="B24" s="210"/>
      <c r="C24" s="125"/>
      <c r="D24" s="125"/>
      <c r="E24" s="126" t="s">
        <v>177</v>
      </c>
      <c r="F24" s="209" t="s">
        <v>179</v>
      </c>
      <c r="G24" s="209"/>
      <c r="H24" s="209"/>
      <c r="I24" s="209"/>
      <c r="J24" s="141"/>
      <c r="K24" s="141"/>
      <c r="L24" s="126" t="s">
        <v>51</v>
      </c>
      <c r="M24" s="209" t="s">
        <v>179</v>
      </c>
      <c r="N24" s="209"/>
      <c r="O24" s="209"/>
      <c r="P24" s="209"/>
    </row>
    <row r="25" spans="2:16" ht="13.5" customHeight="1" x14ac:dyDescent="0.25">
      <c r="B25" s="210"/>
      <c r="C25" s="125">
        <f>D23+1</f>
        <v>62061</v>
      </c>
      <c r="D25" s="125">
        <f>C25+2</f>
        <v>62063</v>
      </c>
      <c r="E25" s="126" t="s">
        <v>51</v>
      </c>
      <c r="F25" s="209" t="s">
        <v>190</v>
      </c>
      <c r="G25" s="209"/>
      <c r="H25" s="209"/>
      <c r="I25" s="209"/>
      <c r="J25" s="141"/>
      <c r="K25" s="141"/>
      <c r="L25" s="126" t="s">
        <v>180</v>
      </c>
      <c r="M25" s="209" t="s">
        <v>187</v>
      </c>
      <c r="N25" s="209"/>
      <c r="O25" s="209"/>
      <c r="P25" s="209"/>
    </row>
    <row r="26" spans="2:16" ht="13.5" customHeight="1" x14ac:dyDescent="0.25">
      <c r="B26" s="210"/>
      <c r="C26" s="125"/>
      <c r="D26" s="125"/>
      <c r="E26" s="126" t="s">
        <v>50</v>
      </c>
      <c r="F26" s="209" t="s">
        <v>179</v>
      </c>
      <c r="G26" s="209"/>
      <c r="H26" s="209"/>
      <c r="I26" s="209"/>
      <c r="J26" s="141"/>
      <c r="K26" s="141"/>
      <c r="L26" s="126" t="s">
        <v>49</v>
      </c>
      <c r="M26" s="209" t="s">
        <v>179</v>
      </c>
      <c r="N26" s="209"/>
      <c r="O26" s="209"/>
      <c r="P26" s="209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8" t="s">
        <v>52</v>
      </c>
      <c r="C28" s="198"/>
      <c r="D28" s="19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09"/>
      <c r="D30" s="108">
        <v>8.3333333333333329E-2</v>
      </c>
      <c r="E30" s="108">
        <v>6.25E-2</v>
      </c>
      <c r="F30" s="108"/>
      <c r="G30" s="108"/>
      <c r="H30" s="108"/>
      <c r="I30" s="108"/>
      <c r="J30" s="108"/>
      <c r="K30" s="110"/>
      <c r="L30" s="108"/>
      <c r="M30" s="108"/>
      <c r="N30" s="108">
        <v>0.12152777777777778</v>
      </c>
      <c r="O30" s="108"/>
      <c r="P30" s="94">
        <f>SUM(C30:J30,L30:N30)</f>
        <v>0.2673611111111111</v>
      </c>
    </row>
    <row r="31" spans="2:16" ht="14.1" customHeight="1" x14ac:dyDescent="0.25">
      <c r="B31" s="25" t="s">
        <v>171</v>
      </c>
      <c r="C31" s="219"/>
      <c r="D31" s="111">
        <v>0.20486111111111113</v>
      </c>
      <c r="E31" s="111">
        <v>5.7638888888888885E-2</v>
      </c>
      <c r="F31" s="118"/>
      <c r="G31" s="118"/>
      <c r="H31" s="118"/>
      <c r="I31" s="118"/>
      <c r="J31" s="118"/>
      <c r="K31" s="111">
        <v>4.8611111111111112E-2</v>
      </c>
      <c r="L31" s="118"/>
      <c r="M31" s="118"/>
      <c r="N31" s="111"/>
      <c r="O31" s="112"/>
      <c r="P31" s="94">
        <f>SUM(C31:N31)</f>
        <v>0.31111111111111112</v>
      </c>
    </row>
    <row r="32" spans="2:16" ht="14.1" customHeight="1" x14ac:dyDescent="0.25">
      <c r="B32" s="25" t="s">
        <v>67</v>
      </c>
      <c r="C32" s="220"/>
      <c r="D32" s="113">
        <v>3.4722222222222224E-2</v>
      </c>
      <c r="E32" s="221"/>
      <c r="F32" s="221"/>
      <c r="G32" s="221"/>
      <c r="H32" s="221"/>
      <c r="I32" s="221"/>
      <c r="J32" s="221"/>
      <c r="K32" s="113">
        <v>2.4305555555555556E-2</v>
      </c>
      <c r="L32" s="221"/>
      <c r="M32" s="221"/>
      <c r="N32" s="113"/>
      <c r="O32" s="114"/>
      <c r="P32" s="94">
        <f>SUM(C32:N32)</f>
        <v>5.9027777777777776E-2</v>
      </c>
    </row>
    <row r="33" spans="2:16" ht="14.1" customHeight="1" thickBot="1" x14ac:dyDescent="0.3">
      <c r="B33" s="25" t="s">
        <v>68</v>
      </c>
      <c r="C33" s="115"/>
      <c r="D33" s="116"/>
      <c r="E33" s="116">
        <v>2.5694444444444447E-2</v>
      </c>
      <c r="F33" s="116"/>
      <c r="G33" s="116"/>
      <c r="H33" s="116"/>
      <c r="I33" s="116"/>
      <c r="J33" s="116"/>
      <c r="K33" s="116"/>
      <c r="L33" s="116"/>
      <c r="M33" s="116"/>
      <c r="N33" s="116"/>
      <c r="O33" s="117"/>
      <c r="P33" s="102">
        <f>SUM(C33:N33)</f>
        <v>2.5694444444444447E-2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0.1701388888888889</v>
      </c>
      <c r="E34" s="84">
        <f t="shared" si="2"/>
        <v>3.1944444444444442E-2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2.4305555555555556E-2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0.22638888888888889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5" t="s">
        <v>69</v>
      </c>
      <c r="C36" s="193" t="s">
        <v>193</v>
      </c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</row>
    <row r="37" spans="2:16" ht="18" customHeight="1" x14ac:dyDescent="0.25">
      <c r="B37" s="196"/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</row>
    <row r="38" spans="2:16" ht="18" customHeight="1" x14ac:dyDescent="0.25">
      <c r="B38" s="196"/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</row>
    <row r="39" spans="2:16" ht="18" customHeight="1" x14ac:dyDescent="0.25">
      <c r="B39" s="196"/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</row>
    <row r="40" spans="2:16" ht="18" customHeight="1" x14ac:dyDescent="0.25">
      <c r="B40" s="196"/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</row>
    <row r="41" spans="2:16" ht="18" customHeight="1" x14ac:dyDescent="0.25">
      <c r="B41" s="197"/>
      <c r="C41" s="194"/>
      <c r="D41" s="194"/>
      <c r="E41" s="194"/>
      <c r="F41" s="194"/>
      <c r="G41" s="194"/>
      <c r="H41" s="194"/>
      <c r="I41" s="194"/>
      <c r="J41" s="194"/>
      <c r="K41" s="194"/>
      <c r="L41" s="194"/>
      <c r="M41" s="194"/>
      <c r="N41" s="194"/>
      <c r="O41" s="194"/>
      <c r="P41" s="19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 t="s">
        <v>196</v>
      </c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89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90"/>
      <c r="C47" s="191"/>
      <c r="D47" s="191"/>
      <c r="E47" s="191"/>
      <c r="F47" s="191"/>
      <c r="G47" s="191"/>
      <c r="H47" s="191"/>
      <c r="I47" s="191"/>
      <c r="J47" s="191"/>
      <c r="K47" s="191"/>
      <c r="L47" s="191"/>
      <c r="M47" s="191"/>
      <c r="N47" s="191"/>
      <c r="O47" s="191"/>
      <c r="P47" s="192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119">
        <v>1.08</v>
      </c>
      <c r="E53" s="105">
        <v>1.17</v>
      </c>
      <c r="F53" s="105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5"/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1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3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-152.1</v>
      </c>
      <c r="D72" s="139">
        <v>-154.30000000000001</v>
      </c>
      <c r="E72" s="76" t="s">
        <v>120</v>
      </c>
      <c r="F72" s="90">
        <v>21.9</v>
      </c>
      <c r="G72" s="135">
        <v>18.7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-134.30000000000001</v>
      </c>
      <c r="D73" s="139">
        <v>-139.6</v>
      </c>
      <c r="E73" s="77" t="s">
        <v>124</v>
      </c>
      <c r="F73" s="91">
        <v>28.1</v>
      </c>
      <c r="G73" s="136">
        <v>38.1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-210.4</v>
      </c>
      <c r="D74" s="139">
        <v>-211.3</v>
      </c>
      <c r="E74" s="77" t="s">
        <v>129</v>
      </c>
      <c r="F74" s="95">
        <v>10</v>
      </c>
      <c r="G74" s="137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-111</v>
      </c>
      <c r="D75" s="139">
        <v>-112.9</v>
      </c>
      <c r="E75" s="77" t="s">
        <v>134</v>
      </c>
      <c r="F75" s="95">
        <v>50</v>
      </c>
      <c r="G75" s="137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27</v>
      </c>
      <c r="D76" s="139">
        <v>23.8</v>
      </c>
      <c r="E76" s="77" t="s">
        <v>139</v>
      </c>
      <c r="F76" s="95">
        <v>40</v>
      </c>
      <c r="G76" s="137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31.9</v>
      </c>
      <c r="D77" s="139">
        <v>28.1</v>
      </c>
      <c r="E77" s="77" t="s">
        <v>144</v>
      </c>
      <c r="F77" s="95">
        <v>160</v>
      </c>
      <c r="G77" s="137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22.9</v>
      </c>
      <c r="D78" s="139">
        <v>19.899999999999999</v>
      </c>
      <c r="E78" s="77" t="s">
        <v>149</v>
      </c>
      <c r="F78" s="92"/>
      <c r="G78" s="138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23.7</v>
      </c>
      <c r="D79" s="139">
        <v>20.8</v>
      </c>
      <c r="E79" s="76" t="s">
        <v>154</v>
      </c>
      <c r="F79" s="90">
        <v>26.6</v>
      </c>
      <c r="G79" s="135">
        <v>16.3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3.0700000000000001E-5</v>
      </c>
      <c r="D80" s="140">
        <v>2.9799999999999999E-5</v>
      </c>
      <c r="E80" s="77" t="s">
        <v>159</v>
      </c>
      <c r="F80" s="91">
        <v>20.6</v>
      </c>
      <c r="G80" s="136">
        <v>54.9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202" t="s">
        <v>163</v>
      </c>
      <c r="C84" s="202"/>
    </row>
    <row r="85" spans="2:16" ht="15" customHeight="1" x14ac:dyDescent="0.25">
      <c r="B85" s="203" t="s">
        <v>197</v>
      </c>
      <c r="C85" s="204"/>
      <c r="D85" s="204"/>
      <c r="E85" s="204"/>
      <c r="F85" s="204"/>
      <c r="G85" s="204"/>
      <c r="H85" s="204"/>
      <c r="I85" s="204"/>
      <c r="J85" s="204"/>
      <c r="K85" s="204"/>
      <c r="L85" s="204"/>
      <c r="M85" s="204"/>
      <c r="N85" s="204"/>
      <c r="O85" s="204"/>
      <c r="P85" s="205"/>
    </row>
    <row r="86" spans="2:16" ht="15" customHeight="1" x14ac:dyDescent="0.25">
      <c r="B86" s="206" t="s">
        <v>192</v>
      </c>
      <c r="C86" s="207"/>
      <c r="D86" s="207"/>
      <c r="E86" s="207"/>
      <c r="F86" s="207"/>
      <c r="G86" s="207"/>
      <c r="H86" s="207"/>
      <c r="I86" s="207"/>
      <c r="J86" s="207"/>
      <c r="K86" s="207"/>
      <c r="L86" s="207"/>
      <c r="M86" s="207"/>
      <c r="N86" s="207"/>
      <c r="O86" s="207"/>
      <c r="P86" s="208"/>
    </row>
    <row r="87" spans="2:16" ht="15" customHeight="1" x14ac:dyDescent="0.25">
      <c r="B87" s="206"/>
      <c r="C87" s="207"/>
      <c r="D87" s="207"/>
      <c r="E87" s="207"/>
      <c r="F87" s="207"/>
      <c r="G87" s="207"/>
      <c r="H87" s="207"/>
      <c r="I87" s="207"/>
      <c r="J87" s="207"/>
      <c r="K87" s="207"/>
      <c r="L87" s="207"/>
      <c r="M87" s="207"/>
      <c r="N87" s="207"/>
      <c r="O87" s="207"/>
      <c r="P87" s="208"/>
    </row>
    <row r="88" spans="2:16" ht="15" customHeight="1" x14ac:dyDescent="0.25">
      <c r="B88" s="206"/>
      <c r="C88" s="207"/>
      <c r="D88" s="207"/>
      <c r="E88" s="207"/>
      <c r="F88" s="207"/>
      <c r="G88" s="207"/>
      <c r="H88" s="207"/>
      <c r="I88" s="207"/>
      <c r="J88" s="207"/>
      <c r="K88" s="207"/>
      <c r="L88" s="207"/>
      <c r="M88" s="207"/>
      <c r="N88" s="207"/>
      <c r="O88" s="207"/>
      <c r="P88" s="208"/>
    </row>
    <row r="89" spans="2:16" ht="15" customHeight="1" x14ac:dyDescent="0.25">
      <c r="B89" s="218"/>
      <c r="C89" s="213"/>
      <c r="D89" s="213"/>
      <c r="E89" s="213"/>
      <c r="F89" s="213"/>
      <c r="G89" s="213"/>
      <c r="H89" s="213"/>
      <c r="I89" s="213"/>
      <c r="J89" s="213"/>
      <c r="K89" s="213"/>
      <c r="L89" s="213"/>
      <c r="M89" s="213"/>
      <c r="N89" s="213"/>
      <c r="O89" s="213"/>
      <c r="P89" s="214"/>
    </row>
    <row r="90" spans="2:16" ht="15" customHeight="1" x14ac:dyDescent="0.25">
      <c r="B90" s="206"/>
      <c r="C90" s="207"/>
      <c r="D90" s="207"/>
      <c r="E90" s="207"/>
      <c r="F90" s="207"/>
      <c r="G90" s="207"/>
      <c r="H90" s="207"/>
      <c r="I90" s="207"/>
      <c r="J90" s="207"/>
      <c r="K90" s="207"/>
      <c r="L90" s="207"/>
      <c r="M90" s="207"/>
      <c r="N90" s="207"/>
      <c r="O90" s="207"/>
      <c r="P90" s="208"/>
    </row>
    <row r="91" spans="2:16" ht="15" customHeight="1" x14ac:dyDescent="0.25">
      <c r="B91" s="206"/>
      <c r="C91" s="207"/>
      <c r="D91" s="207"/>
      <c r="E91" s="207"/>
      <c r="F91" s="207"/>
      <c r="G91" s="207"/>
      <c r="H91" s="207"/>
      <c r="I91" s="207"/>
      <c r="J91" s="207"/>
      <c r="K91" s="207"/>
      <c r="L91" s="207"/>
      <c r="M91" s="207"/>
      <c r="N91" s="207"/>
      <c r="O91" s="207"/>
      <c r="P91" s="208"/>
    </row>
    <row r="92" spans="2:16" ht="15" customHeight="1" x14ac:dyDescent="0.25">
      <c r="B92" s="212"/>
      <c r="C92" s="213"/>
      <c r="D92" s="213"/>
      <c r="E92" s="213"/>
      <c r="F92" s="213"/>
      <c r="G92" s="213"/>
      <c r="H92" s="213"/>
      <c r="I92" s="213"/>
      <c r="J92" s="213"/>
      <c r="K92" s="213"/>
      <c r="L92" s="213"/>
      <c r="M92" s="213"/>
      <c r="N92" s="213"/>
      <c r="O92" s="213"/>
      <c r="P92" s="214"/>
    </row>
    <row r="93" spans="2:16" ht="15" customHeight="1" x14ac:dyDescent="0.25">
      <c r="B93" s="212"/>
      <c r="C93" s="213"/>
      <c r="D93" s="213"/>
      <c r="E93" s="213"/>
      <c r="F93" s="213"/>
      <c r="G93" s="213"/>
      <c r="H93" s="213"/>
      <c r="I93" s="213"/>
      <c r="J93" s="213"/>
      <c r="K93" s="213"/>
      <c r="L93" s="213"/>
      <c r="M93" s="213"/>
      <c r="N93" s="213"/>
      <c r="O93" s="213"/>
      <c r="P93" s="214"/>
    </row>
    <row r="94" spans="2:16" ht="15" customHeight="1" x14ac:dyDescent="0.25">
      <c r="B94" s="212"/>
      <c r="C94" s="213"/>
      <c r="D94" s="213"/>
      <c r="E94" s="213"/>
      <c r="F94" s="213"/>
      <c r="G94" s="213"/>
      <c r="H94" s="213"/>
      <c r="I94" s="213"/>
      <c r="J94" s="213"/>
      <c r="K94" s="213"/>
      <c r="L94" s="213"/>
      <c r="M94" s="213"/>
      <c r="N94" s="213"/>
      <c r="O94" s="213"/>
      <c r="P94" s="214"/>
    </row>
    <row r="95" spans="2:16" ht="15" customHeight="1" x14ac:dyDescent="0.25">
      <c r="B95" s="212"/>
      <c r="C95" s="213"/>
      <c r="D95" s="213"/>
      <c r="E95" s="213"/>
      <c r="F95" s="213"/>
      <c r="G95" s="213"/>
      <c r="H95" s="213"/>
      <c r="I95" s="213"/>
      <c r="J95" s="213"/>
      <c r="K95" s="213"/>
      <c r="L95" s="213"/>
      <c r="M95" s="213"/>
      <c r="N95" s="213"/>
      <c r="O95" s="213"/>
      <c r="P95" s="214"/>
    </row>
    <row r="96" spans="2:16" ht="15" customHeight="1" x14ac:dyDescent="0.25">
      <c r="B96" s="212"/>
      <c r="C96" s="213"/>
      <c r="D96" s="213"/>
      <c r="E96" s="213"/>
      <c r="F96" s="213"/>
      <c r="G96" s="213"/>
      <c r="H96" s="213"/>
      <c r="I96" s="213"/>
      <c r="J96" s="213"/>
      <c r="K96" s="213"/>
      <c r="L96" s="213"/>
      <c r="M96" s="213"/>
      <c r="N96" s="213"/>
      <c r="O96" s="213"/>
      <c r="P96" s="214"/>
    </row>
    <row r="97" spans="2:16" ht="15" customHeight="1" x14ac:dyDescent="0.25">
      <c r="B97" s="212"/>
      <c r="C97" s="213"/>
      <c r="D97" s="213"/>
      <c r="E97" s="213"/>
      <c r="F97" s="213"/>
      <c r="G97" s="213"/>
      <c r="H97" s="213"/>
      <c r="I97" s="213"/>
      <c r="J97" s="213"/>
      <c r="K97" s="213"/>
      <c r="L97" s="213"/>
      <c r="M97" s="213"/>
      <c r="N97" s="213"/>
      <c r="O97" s="213"/>
      <c r="P97" s="214"/>
    </row>
    <row r="98" spans="2:16" ht="15" customHeight="1" x14ac:dyDescent="0.25">
      <c r="B98" s="212"/>
      <c r="C98" s="213"/>
      <c r="D98" s="213"/>
      <c r="E98" s="213"/>
      <c r="F98" s="213"/>
      <c r="G98" s="213"/>
      <c r="H98" s="213"/>
      <c r="I98" s="213"/>
      <c r="J98" s="213"/>
      <c r="K98" s="213"/>
      <c r="L98" s="213"/>
      <c r="M98" s="213"/>
      <c r="N98" s="213"/>
      <c r="O98" s="213"/>
      <c r="P98" s="214"/>
    </row>
    <row r="99" spans="2:16" ht="15" customHeight="1" x14ac:dyDescent="0.25">
      <c r="B99" s="215"/>
      <c r="C99" s="216"/>
      <c r="D99" s="216"/>
      <c r="E99" s="216"/>
      <c r="F99" s="216"/>
      <c r="G99" s="216"/>
      <c r="H99" s="216"/>
      <c r="I99" s="216"/>
      <c r="J99" s="216"/>
      <c r="K99" s="216"/>
      <c r="L99" s="216"/>
      <c r="M99" s="216"/>
      <c r="N99" s="216"/>
      <c r="O99" s="216"/>
      <c r="P99" s="217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2024-12-23T02:32:57Z</dcterms:modified>
</cp:coreProperties>
</file>