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G18" i="1" l="1"/>
  <c r="G19" i="1" s="1"/>
  <c r="H18" i="1" l="1"/>
  <c r="H19" i="1" s="1"/>
  <c r="D18" i="1" l="1"/>
  <c r="C23" i="1" s="1"/>
  <c r="C25" i="1" l="1"/>
  <c r="E18" i="1"/>
  <c r="E19" i="1" s="1"/>
  <c r="F18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<sst xmlns="http://schemas.openxmlformats.org/spreadsheetml/2006/main" count="210" uniqueCount="191">
  <si>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</si>
  <si>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</si>
  <si>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</si>
  <si>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</si>
  <si>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</si>
  <si>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</si>
  <si>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</si>
  <si>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</si>
  <si>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</si>
  <si>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</si>
  <si>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</si>
  <si>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</si>
  <si>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</si>
  <si>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</si>
  <si>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</si>
  <si>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</si>
  <si>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</si>
  <si>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</si>
  <si>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</si>
  <si>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</si>
  <si>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</si>
  <si>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</si>
  <si>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</si>
  <si>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</si>
  <si>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</si>
  <si>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</si>
  <si>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</si>
  <si>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</si>
  <si>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</si>
  <si>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</si>
  <si>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</si>
  <si>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</si>
  <si>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</si>
  <si>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</si>
  <si>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</si>
  <si>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</si>
  <si>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</si>
  <si>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</si>
  <si>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</si>
  <si>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</si>
  <si>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</si>
  <si>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</si>
  <si>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</si>
  <si>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</si>
  <si>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</si>
  <si>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</si>
  <si>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</si>
  <si>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</si>
  <si>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</si>
  <si>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</si>
  <si>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</si>
  <si>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</si>
  <si>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</si>
  <si>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</si>
  <si>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</si>
  <si>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</si>
  <si>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</si>
  <si>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</si>
  <si>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</si>
  <si>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</si>
  <si>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</si>
  <si>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</si>
  <si>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</si>
  <si>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</si>
  <si>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</si>
  <si>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</si>
  <si>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</si>
  <si>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</si>
  <si>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</si>
  <si>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</si>
  <si>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</si>
  <si>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</si>
  <si>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</si>
  <si>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</si>
  <si>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</si>
  <si>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</si>
  <si>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</si>
  <si>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</si>
  <si>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</si>
  <si>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</si>
  <si>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</si>
  <si>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</si>
  <si>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</si>
  <si>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</si>
  <si>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</si>
  <si>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</si>
  <si>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</si>
  <si>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</si>
  <si>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</si>
  <si>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</si>
  <si>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</si>
  <si>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</si>
  <si>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</si>
  <si>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</si>
  <si>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</si>
  <si>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</si>
  <si>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</si>
  <si>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</si>
  <si>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</si>
  <si>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</si>
  <si>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</si>
  <si>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</si>
  <si>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</si>
  <si>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</si>
  <si>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</si>
  <si>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</si>
  <si>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</si>
  <si>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</si>
  <si>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</si>
  <si>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</si>
  <si>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</si>
  <si>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</si>
  <si>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</si>
  <si>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</si>
  <si>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</si>
  <si>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</si>
  <si>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</si>
  <si>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</si>
  <si>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</si>
  <si>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</si>
  <si>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</si>
  <si>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</si>
  <si>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</si>
  <si>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</si>
  <si>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</si>
  <si>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</si>
  <si>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</si>
  <si>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</si>
  <si>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</si>
  <si>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</si>
  <si>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</si>
  <si>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</si>
  <si>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</si>
  <si>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</si>
  <si>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</si>
  <si>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</si>
  <si>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</si>
  <si>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</si>
  <si>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</si>
  <si>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</si>
  <si>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</si>
  <si>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</si>
  <si>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</si>
  <si>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</si>
  <si>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</si>
  <si>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</si>
  <si>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</si>
  <si>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</si>
  <si>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</si>
  <si>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</si>
  <si>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</si>
  <si>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</si>
  <si>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</si>
  <si>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</si>
  <si>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</si>
  <si>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</si>
  <si>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</si>
  <si>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</si>
  <si>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</si>
  <si>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</si>
  <si>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</si>
  <si>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</si>
  <si>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</si>
  <si>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</si>
  <si>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</si>
  <si>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</si>
  <si>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</si>
  <si>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</si>
  <si>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</si>
  <si>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</si>
  <si>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</si>
  <si>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</si>
  <si>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</si>
  <si>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</si>
  <si>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</si>
  <si>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</si>
  <si>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</si>
  <si>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</si>
  <si>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</si>
  <si>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</si>
  <si>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</si>
  <si>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</si>
  <si>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</si>
  <si>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김부진</t>
    <phoneticPr fontId="3" type="noConversion"/>
  </si>
  <si>
    <t>1) 방풍막 연결</t>
    <phoneticPr fontId="3" type="noConversion"/>
  </si>
  <si>
    <t>TMT</t>
    <phoneticPr fontId="3" type="noConversion"/>
  </si>
  <si>
    <t>ENG-KSP</t>
    <phoneticPr fontId="3" type="noConversion"/>
  </si>
  <si>
    <t>E</t>
    <phoneticPr fontId="3" type="noConversion"/>
  </si>
  <si>
    <t>20s/32k 21s/23k 31s/20k</t>
    <phoneticPr fontId="3" type="noConversion"/>
  </si>
  <si>
    <t>20s/11k 45s/16k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</si>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</sst>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68" sqref="H68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8">
        <v>45610</v>
      </c>
      <c r="D3" s="149"/>
      <c r="E3" s="1"/>
      <c r="F3" s="1"/>
      <c r="G3" s="1"/>
      <c r="H3" s="1"/>
      <c r="I3" s="1"/>
      <c r="J3" s="1"/>
      <c r="K3" s="35" t="s">
        <v>2</v>
      </c>
      <c r="L3" s="150">
        <f>(P31-(P32+P33))/P31*100</f>
        <v>100</v>
      </c>
      <c r="M3" s="150"/>
      <c r="N3" s="35" t="s">
        <v>3</v>
      </c>
      <c r="O3" s="150">
        <f>(P31-P33)/P31*100</f>
        <v>100</v>
      </c>
      <c r="P3" s="150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0">
        <v>0.77083333333333337</v>
      </c>
      <c r="D9" s="122">
        <v>1.44</v>
      </c>
      <c r="E9" s="122">
        <v>15</v>
      </c>
      <c r="F9" s="122">
        <v>32</v>
      </c>
      <c r="G9" s="111" t="s">
        <v>187</v>
      </c>
      <c r="H9" s="122">
        <v>4</v>
      </c>
      <c r="I9" s="111">
        <v>97.6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4">
        <v>0.9375</v>
      </c>
      <c r="D10" s="122">
        <v>1.5</v>
      </c>
      <c r="E10" s="122">
        <v>14</v>
      </c>
      <c r="F10" s="122">
        <v>40</v>
      </c>
      <c r="G10" s="111" t="s">
        <v>187</v>
      </c>
      <c r="H10" s="122">
        <v>1.2</v>
      </c>
      <c r="I10" s="125"/>
      <c r="J10" s="12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6">
        <v>9.0277777777777776E-2</v>
      </c>
      <c r="D11" s="217">
        <v>1.5</v>
      </c>
      <c r="E11" s="217">
        <v>13</v>
      </c>
      <c r="F11" s="217">
        <v>38</v>
      </c>
      <c r="G11" s="111" t="s">
        <v>190</v>
      </c>
      <c r="H11" s="122">
        <v>2.2000000000000002</v>
      </c>
      <c r="I11" s="218"/>
      <c r="J11" s="123">
        <f>IF(L11, 1, 0) + IF(M11, 2, 0) + IF(N11, 4, 0) + IF(O11, 8, 0) + IF(P11, 16, 0)</f>
        <v>1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23.319444444444446</v>
      </c>
      <c r="D12" s="12">
        <f>AVERAGE(D9:D11)</f>
        <v>1.4799999999999998</v>
      </c>
      <c r="E12" s="12">
        <f>AVERAGE(E9:E11)</f>
        <v>14</v>
      </c>
      <c r="F12" s="13">
        <f>AVERAGE(F9:F11)</f>
        <v>36.666666666666664</v>
      </c>
      <c r="G12" s="14"/>
      <c r="H12" s="15">
        <f>AVERAGE(H9:H11)</f>
        <v>2.4666666666666668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9" t="s">
        <v>176</v>
      </c>
      <c r="D16" s="121" t="s">
        <v>178</v>
      </c>
      <c r="E16" s="121" t="s">
        <v>185</v>
      </c>
      <c r="F16" s="121" t="s">
        <v>186</v>
      </c>
      <c r="G16" s="121" t="s">
        <v>182</v>
      </c>
      <c r="H16" s="121" t="s">
        <v>178</v>
      </c>
      <c r="I16" s="121"/>
      <c r="J16" s="121"/>
      <c r="K16" s="100"/>
      <c r="L16" s="100"/>
      <c r="M16" s="100"/>
      <c r="N16" s="100"/>
      <c r="O16" s="100"/>
      <c r="P16" s="121" t="s">
        <v>41</v>
      </c>
    </row>
    <row r="17" spans="2:16" ht="14.1" customHeight="1" x14ac:dyDescent="0.25">
      <c r="B17" s="24" t="s">
        <v>42</v>
      </c>
      <c r="C17" s="120">
        <v>0.70416666666666661</v>
      </c>
      <c r="D17" s="120">
        <v>0.70624999999999993</v>
      </c>
      <c r="E17" s="120">
        <v>0.74722222222222223</v>
      </c>
      <c r="F17" s="214">
        <v>0.77083333333333337</v>
      </c>
      <c r="G17" s="120">
        <v>8.3333333333333329E-2</v>
      </c>
      <c r="H17" s="120">
        <v>0.10416666666666667</v>
      </c>
      <c r="I17" s="101"/>
      <c r="J17" s="101"/>
      <c r="K17" s="101"/>
      <c r="L17" s="101"/>
      <c r="M17" s="101"/>
      <c r="N17" s="101"/>
      <c r="O17" s="101"/>
      <c r="P17" s="120">
        <v>0.10694444444444444</v>
      </c>
    </row>
    <row r="18" spans="2:16" ht="14.1" customHeight="1" x14ac:dyDescent="0.25">
      <c r="B18" s="24" t="s">
        <v>43</v>
      </c>
      <c r="C18" s="121">
        <v>54746</v>
      </c>
      <c r="D18" s="121">
        <f>C18+1</f>
        <v>54747</v>
      </c>
      <c r="E18" s="121">
        <f t="shared" ref="E18:G18" si="0">D19+1</f>
        <v>54757</v>
      </c>
      <c r="F18" s="121">
        <f t="shared" si="0"/>
        <v>54770</v>
      </c>
      <c r="G18" s="121">
        <f t="shared" si="0"/>
        <v>54968</v>
      </c>
      <c r="H18" s="121">
        <f t="shared" ref="H18" si="1">G19+1</f>
        <v>54980</v>
      </c>
      <c r="I18" s="121"/>
      <c r="J18" s="121"/>
      <c r="K18" s="100"/>
      <c r="L18" s="101"/>
      <c r="M18" s="101"/>
      <c r="N18" s="101"/>
      <c r="O18" s="101"/>
      <c r="P18" s="121">
        <f>MAX(C18:O19)+1</f>
        <v>54985</v>
      </c>
    </row>
    <row r="19" spans="2:16" ht="14.1" customHeight="1" thickBot="1" x14ac:dyDescent="0.3">
      <c r="B19" s="9" t="s">
        <v>44</v>
      </c>
      <c r="C19" s="83"/>
      <c r="D19" s="121">
        <v>54756</v>
      </c>
      <c r="E19" s="132">
        <f>E18+12</f>
        <v>54769</v>
      </c>
      <c r="F19" s="132">
        <v>54967</v>
      </c>
      <c r="G19" s="132">
        <f>G18+11</f>
        <v>54979</v>
      </c>
      <c r="H19" s="132">
        <f>H18+4</f>
        <v>54984</v>
      </c>
      <c r="I19" s="132"/>
      <c r="J19" s="132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10</v>
      </c>
      <c r="E20" s="89">
        <f t="shared" ref="E20:O20" si="2">IF(ISNUMBER(E18),E19-E18+1,"")</f>
        <v>13</v>
      </c>
      <c r="F20" s="89">
        <f t="shared" si="2"/>
        <v>198</v>
      </c>
      <c r="G20" s="89">
        <f t="shared" si="2"/>
        <v>12</v>
      </c>
      <c r="H20" s="102">
        <f t="shared" si="2"/>
        <v>5</v>
      </c>
      <c r="I20" s="89" t="str">
        <f t="shared" si="2"/>
        <v/>
      </c>
      <c r="J20" s="89" t="str">
        <f t="shared" si="2"/>
        <v/>
      </c>
      <c r="K20" s="22" t="str">
        <f t="shared" si="2"/>
        <v/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46</v>
      </c>
      <c r="C22" s="24" t="s">
        <v>21</v>
      </c>
      <c r="D22" s="24" t="s">
        <v>23</v>
      </c>
      <c r="E22" s="24" t="s">
        <v>47</v>
      </c>
      <c r="F22" s="157" t="s">
        <v>48</v>
      </c>
      <c r="G22" s="157"/>
      <c r="H22" s="157"/>
      <c r="I22" s="157"/>
      <c r="J22" s="24" t="s">
        <v>21</v>
      </c>
      <c r="K22" s="24" t="s">
        <v>23</v>
      </c>
      <c r="L22" s="24" t="s">
        <v>47</v>
      </c>
      <c r="M22" s="157" t="s">
        <v>48</v>
      </c>
      <c r="N22" s="157"/>
      <c r="O22" s="157"/>
      <c r="P22" s="157"/>
    </row>
    <row r="23" spans="2:16" ht="13.5" customHeight="1" x14ac:dyDescent="0.25">
      <c r="B23" s="156"/>
      <c r="C23" s="135">
        <f>D18+5</f>
        <v>54752</v>
      </c>
      <c r="D23" s="135">
        <f>C23+2</f>
        <v>54754</v>
      </c>
      <c r="E23" s="110" t="s">
        <v>181</v>
      </c>
      <c r="F23" s="158" t="s">
        <v>188</v>
      </c>
      <c r="G23" s="158"/>
      <c r="H23" s="158"/>
      <c r="I23" s="158"/>
      <c r="J23" s="137"/>
      <c r="K23" s="137"/>
      <c r="L23" s="111" t="s">
        <v>50</v>
      </c>
      <c r="M23" s="155" t="s">
        <v>179</v>
      </c>
      <c r="N23" s="155"/>
      <c r="O23" s="155"/>
      <c r="P23" s="155"/>
    </row>
    <row r="24" spans="2:16" ht="13.5" customHeight="1" x14ac:dyDescent="0.25">
      <c r="B24" s="156"/>
      <c r="C24" s="136"/>
      <c r="D24" s="136"/>
      <c r="E24" s="111" t="s">
        <v>177</v>
      </c>
      <c r="F24" s="158" t="s">
        <v>179</v>
      </c>
      <c r="G24" s="158"/>
      <c r="H24" s="158"/>
      <c r="I24" s="158"/>
      <c r="J24" s="137"/>
      <c r="K24" s="137"/>
      <c r="L24" s="111" t="s">
        <v>51</v>
      </c>
      <c r="M24" s="155" t="s">
        <v>179</v>
      </c>
      <c r="N24" s="155"/>
      <c r="O24" s="155"/>
      <c r="P24" s="155"/>
    </row>
    <row r="25" spans="2:16" ht="13.5" customHeight="1" x14ac:dyDescent="0.25">
      <c r="B25" s="156"/>
      <c r="C25" s="136">
        <f>D23+1</f>
        <v>54755</v>
      </c>
      <c r="D25" s="136">
        <f>C25+1</f>
        <v>54756</v>
      </c>
      <c r="E25" s="111" t="s">
        <v>51</v>
      </c>
      <c r="F25" s="158" t="s">
        <v>189</v>
      </c>
      <c r="G25" s="158"/>
      <c r="H25" s="158"/>
      <c r="I25" s="158"/>
      <c r="J25" s="137"/>
      <c r="K25" s="137"/>
      <c r="L25" s="111" t="s">
        <v>180</v>
      </c>
      <c r="M25" s="155" t="s">
        <v>179</v>
      </c>
      <c r="N25" s="155"/>
      <c r="O25" s="155"/>
      <c r="P25" s="155"/>
    </row>
    <row r="26" spans="2:16" ht="13.5" customHeight="1" x14ac:dyDescent="0.25">
      <c r="B26" s="156"/>
      <c r="C26" s="136"/>
      <c r="D26" s="136"/>
      <c r="E26" s="111" t="s">
        <v>50</v>
      </c>
      <c r="F26" s="158" t="s">
        <v>179</v>
      </c>
      <c r="G26" s="158"/>
      <c r="H26" s="158"/>
      <c r="I26" s="158"/>
      <c r="J26" s="137"/>
      <c r="K26" s="137"/>
      <c r="L26" s="111" t="s">
        <v>49</v>
      </c>
      <c r="M26" s="155" t="s">
        <v>179</v>
      </c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52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26"/>
      <c r="D30" s="118"/>
      <c r="E30" s="118"/>
      <c r="F30" s="118"/>
      <c r="G30" s="127"/>
      <c r="H30" s="127"/>
      <c r="I30" s="127"/>
      <c r="J30" s="127"/>
      <c r="K30" s="128"/>
      <c r="L30" s="127"/>
      <c r="M30" s="118"/>
      <c r="N30" s="134"/>
      <c r="O30" s="134">
        <v>0.29722222222222222</v>
      </c>
      <c r="P30" s="94">
        <f>SUM(C30:J30,L30:N30)</f>
        <v>0</v>
      </c>
    </row>
    <row r="31" spans="2:16" ht="14.1" customHeight="1" x14ac:dyDescent="0.25">
      <c r="B31" s="25" t="s">
        <v>171</v>
      </c>
      <c r="C31" s="129"/>
      <c r="D31" s="219">
        <v>0.3125</v>
      </c>
      <c r="E31" s="130"/>
      <c r="F31" s="130"/>
      <c r="G31" s="130"/>
      <c r="H31" s="130"/>
      <c r="I31" s="130"/>
      <c r="J31" s="130"/>
      <c r="K31" s="215">
        <v>4.1666666666666664E-2</v>
      </c>
      <c r="L31" s="130"/>
      <c r="M31" s="130"/>
      <c r="N31" s="130"/>
      <c r="O31" s="131"/>
      <c r="P31" s="94">
        <f>SUM(C31:N31)</f>
        <v>0.35416666666666669</v>
      </c>
    </row>
    <row r="32" spans="2:16" ht="14.1" customHeight="1" x14ac:dyDescent="0.25">
      <c r="B32" s="25" t="s">
        <v>67</v>
      </c>
      <c r="C32" s="115"/>
      <c r="D32" s="133"/>
      <c r="E32" s="133"/>
      <c r="F32" s="116"/>
      <c r="G32" s="116"/>
      <c r="H32" s="116"/>
      <c r="I32" s="116"/>
      <c r="J32" s="116"/>
      <c r="K32" s="116"/>
      <c r="L32" s="116"/>
      <c r="M32" s="116"/>
      <c r="N32" s="116"/>
      <c r="O32" s="117"/>
      <c r="P32" s="94">
        <f>SUM(C32:N32)</f>
        <v>0</v>
      </c>
    </row>
    <row r="33" spans="2:16" ht="14.1" customHeight="1" thickBot="1" x14ac:dyDescent="0.3">
      <c r="B33" s="25" t="s">
        <v>68</v>
      </c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3">D31-D32-D33</f>
        <v>0.3125</v>
      </c>
      <c r="E34" s="84">
        <f t="shared" si="3"/>
        <v>0</v>
      </c>
      <c r="F34" s="84">
        <f t="shared" si="3"/>
        <v>0</v>
      </c>
      <c r="G34" s="84">
        <f t="shared" si="3"/>
        <v>0</v>
      </c>
      <c r="H34" s="84">
        <f t="shared" si="3"/>
        <v>0</v>
      </c>
      <c r="I34" s="84">
        <f t="shared" si="3"/>
        <v>0</v>
      </c>
      <c r="J34" s="84">
        <f t="shared" si="3"/>
        <v>0</v>
      </c>
      <c r="K34" s="84">
        <f t="shared" si="3"/>
        <v>4.1666666666666664E-2</v>
      </c>
      <c r="L34" s="84">
        <f t="shared" si="3"/>
        <v>0</v>
      </c>
      <c r="M34" s="84">
        <f t="shared" si="3"/>
        <v>0</v>
      </c>
      <c r="N34" s="84">
        <f t="shared" si="3"/>
        <v>0</v>
      </c>
      <c r="O34" s="98"/>
      <c r="P34" s="99">
        <f t="shared" si="3"/>
        <v>0.35416666666666669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3" t="s">
        <v>69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74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4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74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74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70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89"/>
      <c r="C52" s="190"/>
      <c r="D52" s="167"/>
      <c r="E52" s="167"/>
      <c r="F52" s="167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168</v>
      </c>
      <c r="C53" s="193"/>
      <c r="D53" s="106"/>
      <c r="E53" s="106"/>
      <c r="F53" s="106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167</v>
      </c>
      <c r="C54" s="195"/>
      <c r="D54" s="195"/>
      <c r="E54" s="195"/>
      <c r="F54" s="107"/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71</v>
      </c>
      <c r="C56" s="17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7" t="s">
        <v>72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73</v>
      </c>
      <c r="O57" s="178"/>
      <c r="P57" s="181"/>
    </row>
    <row r="58" spans="2:16" ht="17.100000000000001" customHeight="1" x14ac:dyDescent="0.25">
      <c r="B58" s="182" t="s">
        <v>74</v>
      </c>
      <c r="C58" s="183"/>
      <c r="D58" s="184"/>
      <c r="E58" s="182" t="s">
        <v>75</v>
      </c>
      <c r="F58" s="183"/>
      <c r="G58" s="184"/>
      <c r="H58" s="183" t="s">
        <v>76</v>
      </c>
      <c r="I58" s="183"/>
      <c r="J58" s="183"/>
      <c r="K58" s="185" t="s">
        <v>77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78</v>
      </c>
      <c r="C59" s="203"/>
      <c r="D59" s="32" t="b">
        <v>1</v>
      </c>
      <c r="E59" s="202" t="s">
        <v>79</v>
      </c>
      <c r="F59" s="203"/>
      <c r="G59" s="32" t="b">
        <v>1</v>
      </c>
      <c r="H59" s="204" t="s">
        <v>80</v>
      </c>
      <c r="I59" s="203"/>
      <c r="J59" s="32" t="b">
        <v>1</v>
      </c>
      <c r="K59" s="204" t="s">
        <v>81</v>
      </c>
      <c r="L59" s="203"/>
      <c r="M59" s="32" t="b">
        <v>1</v>
      </c>
      <c r="N59" s="205" t="s">
        <v>82</v>
      </c>
      <c r="O59" s="203"/>
      <c r="P59" s="32" t="b">
        <v>1</v>
      </c>
    </row>
    <row r="60" spans="2:16" ht="20.100000000000001" customHeight="1" x14ac:dyDescent="0.25">
      <c r="B60" s="202" t="s">
        <v>83</v>
      </c>
      <c r="C60" s="203"/>
      <c r="D60" s="32" t="b">
        <v>1</v>
      </c>
      <c r="E60" s="202" t="s">
        <v>84</v>
      </c>
      <c r="F60" s="203"/>
      <c r="G60" s="32" t="b">
        <v>1</v>
      </c>
      <c r="H60" s="204" t="s">
        <v>85</v>
      </c>
      <c r="I60" s="203"/>
      <c r="J60" s="32" t="b">
        <v>1</v>
      </c>
      <c r="K60" s="204" t="s">
        <v>86</v>
      </c>
      <c r="L60" s="203"/>
      <c r="M60" s="32" t="b">
        <v>1</v>
      </c>
      <c r="N60" s="205" t="s">
        <v>87</v>
      </c>
      <c r="O60" s="203"/>
      <c r="P60" s="32" t="b">
        <v>1</v>
      </c>
    </row>
    <row r="61" spans="2:16" ht="20.100000000000001" customHeight="1" x14ac:dyDescent="0.25">
      <c r="B61" s="202" t="s">
        <v>88</v>
      </c>
      <c r="C61" s="203"/>
      <c r="D61" s="32" t="b">
        <v>1</v>
      </c>
      <c r="E61" s="202" t="s">
        <v>89</v>
      </c>
      <c r="F61" s="203"/>
      <c r="G61" s="32" t="b">
        <v>1</v>
      </c>
      <c r="H61" s="204" t="s">
        <v>90</v>
      </c>
      <c r="I61" s="203"/>
      <c r="J61" s="32" t="b">
        <v>1</v>
      </c>
      <c r="K61" s="204" t="s">
        <v>91</v>
      </c>
      <c r="L61" s="203"/>
      <c r="M61" s="32" t="b">
        <v>1</v>
      </c>
      <c r="N61" s="205" t="s">
        <v>92</v>
      </c>
      <c r="O61" s="203"/>
      <c r="P61" s="32" t="b">
        <v>1</v>
      </c>
    </row>
    <row r="62" spans="2:16" ht="20.100000000000001" customHeight="1" x14ac:dyDescent="0.25">
      <c r="B62" s="204" t="s">
        <v>90</v>
      </c>
      <c r="C62" s="203"/>
      <c r="D62" s="32" t="b">
        <v>1</v>
      </c>
      <c r="E62" s="202" t="s">
        <v>93</v>
      </c>
      <c r="F62" s="203"/>
      <c r="G62" s="32" t="b">
        <v>1</v>
      </c>
      <c r="H62" s="204" t="s">
        <v>94</v>
      </c>
      <c r="I62" s="203"/>
      <c r="J62" s="32" t="b">
        <v>0</v>
      </c>
      <c r="K62" s="204" t="s">
        <v>95</v>
      </c>
      <c r="L62" s="203"/>
      <c r="M62" s="32" t="b">
        <v>1</v>
      </c>
      <c r="N62" s="205" t="s">
        <v>85</v>
      </c>
      <c r="O62" s="203"/>
      <c r="P62" s="32" t="b">
        <v>1</v>
      </c>
    </row>
    <row r="63" spans="2:16" ht="20.100000000000001" customHeight="1" x14ac:dyDescent="0.25">
      <c r="B63" s="204" t="s">
        <v>96</v>
      </c>
      <c r="C63" s="203"/>
      <c r="D63" s="32" t="b">
        <v>1</v>
      </c>
      <c r="E63" s="202" t="s">
        <v>97</v>
      </c>
      <c r="F63" s="203"/>
      <c r="G63" s="32" t="b">
        <v>1</v>
      </c>
      <c r="H63" s="37"/>
      <c r="I63" s="38"/>
      <c r="J63" s="39"/>
      <c r="K63" s="204" t="s">
        <v>98</v>
      </c>
      <c r="L63" s="203"/>
      <c r="M63" s="32" t="b">
        <v>1</v>
      </c>
      <c r="N63" s="205" t="s">
        <v>166</v>
      </c>
      <c r="O63" s="203"/>
      <c r="P63" s="32" t="b">
        <v>1</v>
      </c>
    </row>
    <row r="64" spans="2:16" ht="20.100000000000001" customHeight="1" x14ac:dyDescent="0.25">
      <c r="B64" s="204" t="s">
        <v>99</v>
      </c>
      <c r="C64" s="203"/>
      <c r="D64" s="32" t="b">
        <v>0</v>
      </c>
      <c r="E64" s="202" t="s">
        <v>100</v>
      </c>
      <c r="F64" s="203"/>
      <c r="G64" s="32" t="b">
        <v>1</v>
      </c>
      <c r="H64" s="40"/>
      <c r="I64" s="41"/>
      <c r="J64" s="42"/>
      <c r="K64" s="212" t="s">
        <v>101</v>
      </c>
      <c r="L64" s="213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2" t="s">
        <v>164</v>
      </c>
      <c r="F65" s="203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6" t="s">
        <v>107</v>
      </c>
      <c r="C69" s="206"/>
      <c r="D69" s="50"/>
      <c r="E69" s="50"/>
      <c r="F69" s="208" t="s">
        <v>108</v>
      </c>
      <c r="G69" s="210" t="s">
        <v>109</v>
      </c>
      <c r="H69" s="50"/>
      <c r="I69" s="206" t="s">
        <v>110</v>
      </c>
      <c r="J69" s="206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7"/>
      <c r="C70" s="207"/>
      <c r="D70" s="54"/>
      <c r="E70" s="55"/>
      <c r="F70" s="209"/>
      <c r="G70" s="211"/>
      <c r="H70" s="56"/>
      <c r="I70" s="207"/>
      <c r="J70" s="207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-153.226</v>
      </c>
      <c r="D72" s="224">
        <v>-154.91999999999999</v>
      </c>
      <c r="E72" s="76" t="s">
        <v>120</v>
      </c>
      <c r="F72" s="90">
        <v>20</v>
      </c>
      <c r="G72" s="220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-136.24199999999999</v>
      </c>
      <c r="D73" s="224">
        <v>-141.00399999999999</v>
      </c>
      <c r="E73" s="77" t="s">
        <v>124</v>
      </c>
      <c r="F73" s="91">
        <v>30</v>
      </c>
      <c r="G73" s="221">
        <v>33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-210.339</v>
      </c>
      <c r="D74" s="224">
        <v>-211.631</v>
      </c>
      <c r="E74" s="77" t="s">
        <v>129</v>
      </c>
      <c r="F74" s="95">
        <v>10</v>
      </c>
      <c r="G74" s="222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-111.75</v>
      </c>
      <c r="D75" s="224">
        <v>-113.328</v>
      </c>
      <c r="E75" s="77" t="s">
        <v>134</v>
      </c>
      <c r="F75" s="95">
        <v>50</v>
      </c>
      <c r="G75" s="222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24.771999999999998</v>
      </c>
      <c r="D76" s="224">
        <v>22.77</v>
      </c>
      <c r="E76" s="77" t="s">
        <v>139</v>
      </c>
      <c r="F76" s="95">
        <v>40</v>
      </c>
      <c r="G76" s="222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29.411000000000001</v>
      </c>
      <c r="D77" s="224">
        <v>27.042000000000002</v>
      </c>
      <c r="E77" s="77" t="s">
        <v>144</v>
      </c>
      <c r="F77" s="95">
        <v>160</v>
      </c>
      <c r="G77" s="222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20.802</v>
      </c>
      <c r="D78" s="224">
        <v>18.954000000000001</v>
      </c>
      <c r="E78" s="77" t="s">
        <v>149</v>
      </c>
      <c r="F78" s="92"/>
      <c r="G78" s="223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21.638999999999999</v>
      </c>
      <c r="D79" s="224">
        <v>19.774999999999999</v>
      </c>
      <c r="E79" s="76" t="s">
        <v>154</v>
      </c>
      <c r="F79" s="90">
        <v>22</v>
      </c>
      <c r="G79" s="220">
        <v>14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2.7399999999999999E-5</v>
      </c>
      <c r="D80" s="225">
        <v>2.6800000000000001E-5</v>
      </c>
      <c r="E80" s="77" t="s">
        <v>159</v>
      </c>
      <c r="F80" s="91">
        <v>22</v>
      </c>
      <c r="G80" s="221">
        <v>43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1" t="s">
        <v>163</v>
      </c>
      <c r="C84" s="151"/>
    </row>
    <row r="85" spans="2:16" ht="15" customHeight="1" x14ac:dyDescent="0.25">
      <c r="B85" s="152" t="s">
        <v>184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44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6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44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6"/>
    </row>
    <row r="89" spans="2:16" ht="15" customHeight="1" x14ac:dyDescent="0.25"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44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6"/>
    </row>
    <row r="91" spans="2:16" ht="15" customHeight="1" x14ac:dyDescent="0.25">
      <c r="B91" s="144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6"/>
    </row>
    <row r="92" spans="2:16" ht="15" customHeight="1" x14ac:dyDescent="0.25"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40"/>
    </row>
    <row r="93" spans="2:16" ht="15" customHeight="1" x14ac:dyDescent="0.25"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40"/>
    </row>
    <row r="94" spans="2:16" ht="15" customHeight="1" x14ac:dyDescent="0.25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40"/>
    </row>
    <row r="95" spans="2:16" ht="15" customHeight="1" x14ac:dyDescent="0.25"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40"/>
    </row>
    <row r="96" spans="2:16" ht="15" customHeight="1" x14ac:dyDescent="0.25">
      <c r="B96" s="138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40"/>
    </row>
    <row r="97" spans="2:16" ht="15" customHeight="1" x14ac:dyDescent="0.25">
      <c r="B97" s="138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40"/>
    </row>
    <row r="98" spans="2:16" ht="15" customHeight="1" x14ac:dyDescent="0.25">
      <c r="B98" s="138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40"/>
    </row>
    <row r="99" spans="2:16" ht="15" customHeight="1" x14ac:dyDescent="0.25">
      <c r="B99" s="141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2024-11-15T02:41:08Z</dcterms:modified>
</cp:coreProperties>
</file>