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8" i="1" l="1"/>
  <c r="H18" i="1"/>
  <c r="F18" i="1" l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<sst xmlns="http://schemas.openxmlformats.org/spreadsheetml/2006/main" count="211" uniqueCount="195">
  <si>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</si>
  <si>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</si>
  <si>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</si>
  <si>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</si>
  <si>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</si>
  <si>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</si>
  <si>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</si>
  <si>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</si>
  <si>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</si>
  <si>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</si>
  <si>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</si>
  <si>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</si>
  <si>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</si>
  <si>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</si>
  <si>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</si>
  <si>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</si>
  <si>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</si>
  <si>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</si>
  <si>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</si>
  <si>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</si>
  <si>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</si>
  <si>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</si>
  <si>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</si>
  <si>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</si>
  <si>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</si>
  <si>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</si>
  <si>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</si>
  <si>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</si>
  <si>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</si>
  <si>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</si>
  <si>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</si>
  <si>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</si>
  <si>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</si>
  <si>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</si>
  <si>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</si>
  <si>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</si>
  <si>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</si>
  <si>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</si>
  <si>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</si>
  <si>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</si>
  <si>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</si>
  <si>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</si>
  <si>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</si>
  <si>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</si>
  <si>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</si>
  <si>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</si>
  <si>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</si>
  <si>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</si>
  <si>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</si>
  <si>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</si>
  <si>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</si>
  <si>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</si>
  <si>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</si>
  <si>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</si>
  <si>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</si>
  <si>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</si>
  <si>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</si>
  <si>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</si>
  <si>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</si>
  <si>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</si>
  <si>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</si>
  <si>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</si>
  <si>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</si>
  <si>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</si>
  <si>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</si>
  <si>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</si>
  <si>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</si>
  <si>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</si>
  <si>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</si>
  <si>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</si>
  <si>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</si>
  <si>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</si>
  <si>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</si>
  <si>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</si>
  <si>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</si>
  <si>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</si>
  <si>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</si>
  <si>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</si>
  <si>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</si>
  <si>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</si>
  <si>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</si>
  <si>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</si>
  <si>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</si>
  <si>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</si>
  <si>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</si>
  <si>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</si>
  <si>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</si>
  <si>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</si>
  <si>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</si>
  <si>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</si>
  <si>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</si>
  <si>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</si>
  <si>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</si>
  <si>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</si>
  <si>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</si>
  <si>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</si>
  <si>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</si>
  <si>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</si>
  <si>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</si>
  <si>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</si>
  <si>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</si>
  <si>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</si>
  <si>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</si>
  <si>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</si>
  <si>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</si>
  <si>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</si>
  <si>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</si>
  <si>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</si>
  <si>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</si>
  <si>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</si>
  <si>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</si>
  <si>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</si>
  <si>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</si>
  <si>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</si>
  <si>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</si>
  <si>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</si>
  <si>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</si>
  <si>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</si>
  <si>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</si>
  <si>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</si>
  <si>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</si>
  <si>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</si>
  <si>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</si>
  <si>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</si>
  <si>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</si>
  <si>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</si>
  <si>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</si>
  <si>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</si>
  <si>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</si>
  <si>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</si>
  <si>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</si>
  <si>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</si>
  <si>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</si>
  <si>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</si>
  <si>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</si>
  <si>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</si>
  <si>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</si>
  <si>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</si>
  <si>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</si>
  <si>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</si>
  <si>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</si>
  <si>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</si>
  <si>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</si>
  <si>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</si>
  <si>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</si>
  <si>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</si>
  <si>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</si>
  <si>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</si>
  <si>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</si>
  <si>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</si>
  <si>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</si>
  <si>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</si>
  <si>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</si>
  <si>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</si>
  <si>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</si>
  <si>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</si>
  <si>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</si>
  <si>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</si>
  <si>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</si>
  <si>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</si>
  <si>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</si>
  <si>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</si>
  <si>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</si>
  <si>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</si>
  <si>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</si>
  <si>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</si>
  <si>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</si>
  <si>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</si>
  <si>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</si>
  <si>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</si>
  <si>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</si>
  <si>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</si>
  <si>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</si>
  <si>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</si>
  <si>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</si>
  <si>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</si>
  <si>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</si>
  <si>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</si>
  <si>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</si>
  <si>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</si>
  <si>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</si>
  <si>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</si>
  <si>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</si>
  <si>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</si>
  <si>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>S</t>
    <phoneticPr fontId="3" type="noConversion"/>
  </si>
  <si>
    <t>S</t>
    <phoneticPr fontId="3" type="noConversion"/>
  </si>
  <si>
    <t>20s/16k 35s/17k 50s/15k</t>
    <phoneticPr fontId="3" type="noConversion"/>
  </si>
  <si>
    <t>20s/9k 35s/10k 50s/10k</t>
    <phoneticPr fontId="3" type="noConversion"/>
  </si>
  <si>
    <t>BLG</t>
    <phoneticPr fontId="3" type="noConversion"/>
  </si>
  <si>
    <t>KAMP</t>
    <phoneticPr fontId="3" type="noConversion"/>
  </si>
  <si>
    <t>ENG-KSP</t>
    <phoneticPr fontId="3" type="noConversion"/>
  </si>
  <si>
    <t>ALL</t>
    <phoneticPr fontId="3" type="noConversion"/>
  </si>
  <si>
    <t xml:space="preserve"> /  /  /  /</t>
    <phoneticPr fontId="3" type="noConversion"/>
  </si>
  <si>
    <t>/  /  /  /</t>
    <phoneticPr fontId="3" type="noConversion"/>
  </si>
  <si>
    <t>1) [21:59] 고습과 구름으로 관측중단 대기중 돔플랫 촬영후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</si>
</sst>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5" fillId="0" borderId="1" xfId="0" applyFont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47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8" sqref="F7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45582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45.24236983842011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8">
        <v>0.73958333333333337</v>
      </c>
      <c r="D9" s="119">
        <v>1.8</v>
      </c>
      <c r="E9" s="119">
        <v>11.9</v>
      </c>
      <c r="F9" s="119">
        <v>54</v>
      </c>
      <c r="G9" s="120" t="s">
        <v>184</v>
      </c>
      <c r="H9" s="121">
        <v>5.8</v>
      </c>
      <c r="I9" s="122">
        <v>100</v>
      </c>
      <c r="J9" s="123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1">
        <v>1.7</v>
      </c>
      <c r="E10" s="121">
        <v>6.5</v>
      </c>
      <c r="F10" s="121">
        <v>85</v>
      </c>
      <c r="G10" s="122" t="s">
        <v>185</v>
      </c>
      <c r="H10" s="121">
        <v>4.3</v>
      </c>
      <c r="I10" s="127"/>
      <c r="J10" s="123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1">
        <v>0.10416666666666667</v>
      </c>
      <c r="D11" s="132"/>
      <c r="E11" s="132">
        <v>6.1</v>
      </c>
      <c r="F11" s="132">
        <v>84</v>
      </c>
      <c r="G11" s="122" t="s">
        <v>185</v>
      </c>
      <c r="H11" s="121">
        <v>3.4</v>
      </c>
      <c r="I11" s="133"/>
      <c r="J11" s="123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23.364583333333336</v>
      </c>
      <c r="D12" s="12">
        <f>AVERAGE(D9:D11)</f>
        <v>1.75</v>
      </c>
      <c r="E12" s="12">
        <f>AVERAGE(E9:E11)</f>
        <v>8.1666666666666661</v>
      </c>
      <c r="F12" s="13">
        <f>AVERAGE(F9:F11)</f>
        <v>74.333333333333329</v>
      </c>
      <c r="G12" s="14"/>
      <c r="H12" s="15">
        <f>AVERAGE(H9:H11)</f>
        <v>4.5</v>
      </c>
      <c r="I12" s="16"/>
      <c r="J12" s="17">
        <f>AVERAGE(J9:J11)</f>
        <v>8.6666666666666661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2" t="s">
        <v>176</v>
      </c>
      <c r="D16" s="114" t="s">
        <v>178</v>
      </c>
      <c r="E16" s="114" t="s">
        <v>188</v>
      </c>
      <c r="F16" s="114" t="s">
        <v>189</v>
      </c>
      <c r="G16" s="114" t="s">
        <v>190</v>
      </c>
      <c r="H16" s="114" t="s">
        <v>191</v>
      </c>
      <c r="I16" s="108"/>
      <c r="J16" s="108"/>
      <c r="K16" s="109"/>
      <c r="L16" s="108"/>
      <c r="M16" s="108"/>
      <c r="N16" s="108"/>
      <c r="O16" s="108"/>
      <c r="P16" s="114" t="s">
        <v>41</v>
      </c>
    </row>
    <row r="17" spans="2:16" ht="14.1" customHeight="1" x14ac:dyDescent="0.25">
      <c r="B17" s="24" t="s">
        <v>42</v>
      </c>
      <c r="C17" s="113">
        <v>0.71180555555555547</v>
      </c>
      <c r="D17" s="113">
        <v>0.71388888888888891</v>
      </c>
      <c r="E17" s="113">
        <v>0.74097222222222225</v>
      </c>
      <c r="F17" s="113">
        <v>0.81805555555555554</v>
      </c>
      <c r="G17" s="113">
        <v>0.88055555555555554</v>
      </c>
      <c r="H17" s="113">
        <v>0.93611111111111101</v>
      </c>
      <c r="I17" s="109"/>
      <c r="J17" s="109"/>
      <c r="K17" s="109"/>
      <c r="L17" s="109"/>
      <c r="M17" s="109"/>
      <c r="N17" s="109"/>
      <c r="O17" s="109"/>
      <c r="P17" s="113">
        <v>0.1111111111111111</v>
      </c>
    </row>
    <row r="18" spans="2:16" ht="14.1" customHeight="1" x14ac:dyDescent="0.25">
      <c r="B18" s="24" t="s">
        <v>43</v>
      </c>
      <c r="C18" s="114">
        <v>50627</v>
      </c>
      <c r="D18" s="114">
        <f>C18+1</f>
        <v>50628</v>
      </c>
      <c r="E18" s="114">
        <f t="shared" ref="E18" si="0">D19+1</f>
        <v>50639</v>
      </c>
      <c r="F18" s="114">
        <f t="shared" ref="F18" si="1">E19+1</f>
        <v>50688</v>
      </c>
      <c r="G18" s="114">
        <f t="shared" ref="G18" si="2">F19+1</f>
        <v>50729</v>
      </c>
      <c r="H18" s="114">
        <f t="shared" ref="H18" si="3">G19+1</f>
        <v>50752</v>
      </c>
      <c r="I18" s="108"/>
      <c r="J18" s="108"/>
      <c r="K18" s="108"/>
      <c r="L18" s="108"/>
      <c r="M18" s="108"/>
      <c r="N18" s="108"/>
      <c r="O18" s="108"/>
      <c r="P18" s="114">
        <f>MAX(C18:O19)+1</f>
        <v>50821</v>
      </c>
    </row>
    <row r="19" spans="2:16" ht="14.1" customHeight="1" thickBot="1" x14ac:dyDescent="0.3">
      <c r="B19" s="9" t="s">
        <v>44</v>
      </c>
      <c r="C19" s="83"/>
      <c r="D19" s="114">
        <f>D18+10</f>
        <v>50638</v>
      </c>
      <c r="E19" s="114">
        <v>50687</v>
      </c>
      <c r="F19" s="114">
        <v>50728</v>
      </c>
      <c r="G19" s="114">
        <v>50751</v>
      </c>
      <c r="H19" s="114">
        <v>50820</v>
      </c>
      <c r="I19" s="108"/>
      <c r="J19" s="108"/>
      <c r="K19" s="110"/>
      <c r="L19" s="110"/>
      <c r="M19" s="110"/>
      <c r="N19" s="108"/>
      <c r="O19" s="108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11</v>
      </c>
      <c r="E20" s="89">
        <f t="shared" ref="E20:O20" si="4">IF(ISNUMBER(E18),E19-E18+1,"")</f>
        <v>49</v>
      </c>
      <c r="F20" s="89">
        <f t="shared" si="4"/>
        <v>41</v>
      </c>
      <c r="G20" s="111">
        <f t="shared" si="4"/>
        <v>23</v>
      </c>
      <c r="H20" s="111">
        <f t="shared" si="4"/>
        <v>69</v>
      </c>
      <c r="I20" s="89" t="str">
        <f t="shared" si="4"/>
        <v/>
      </c>
      <c r="J20" s="89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4">
        <v>50633</v>
      </c>
      <c r="D23" s="124">
        <v>50635</v>
      </c>
      <c r="E23" s="120" t="s">
        <v>181</v>
      </c>
      <c r="F23" s="161" t="s">
        <v>186</v>
      </c>
      <c r="G23" s="161"/>
      <c r="H23" s="161"/>
      <c r="I23" s="161"/>
      <c r="J23" s="143"/>
      <c r="K23" s="143"/>
      <c r="L23" s="122" t="s">
        <v>50</v>
      </c>
      <c r="M23" s="161" t="s">
        <v>192</v>
      </c>
      <c r="N23" s="161"/>
      <c r="O23" s="161"/>
      <c r="P23" s="161"/>
    </row>
    <row r="24" spans="2:16" ht="13.5" customHeight="1" x14ac:dyDescent="0.25">
      <c r="B24" s="162"/>
      <c r="C24" s="125"/>
      <c r="D24" s="125"/>
      <c r="E24" s="122" t="s">
        <v>177</v>
      </c>
      <c r="F24" s="161" t="s">
        <v>179</v>
      </c>
      <c r="G24" s="161"/>
      <c r="H24" s="161"/>
      <c r="I24" s="161"/>
      <c r="J24" s="143"/>
      <c r="K24" s="143"/>
      <c r="L24" s="122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125">
        <v>50636</v>
      </c>
      <c r="D25" s="125">
        <v>50638</v>
      </c>
      <c r="E25" s="122" t="s">
        <v>51</v>
      </c>
      <c r="F25" s="161" t="s">
        <v>187</v>
      </c>
      <c r="G25" s="161"/>
      <c r="H25" s="161"/>
      <c r="I25" s="161"/>
      <c r="J25" s="143"/>
      <c r="K25" s="143"/>
      <c r="L25" s="122" t="s">
        <v>180</v>
      </c>
      <c r="M25" s="161" t="s">
        <v>193</v>
      </c>
      <c r="N25" s="161"/>
      <c r="O25" s="161"/>
      <c r="P25" s="161"/>
    </row>
    <row r="26" spans="2:16" ht="13.5" customHeight="1" x14ac:dyDescent="0.25">
      <c r="B26" s="162"/>
      <c r="C26" s="125"/>
      <c r="D26" s="125"/>
      <c r="E26" s="122" t="s">
        <v>50</v>
      </c>
      <c r="F26" s="161" t="s">
        <v>179</v>
      </c>
      <c r="G26" s="161"/>
      <c r="H26" s="161"/>
      <c r="I26" s="161"/>
      <c r="J26" s="143"/>
      <c r="K26" s="143"/>
      <c r="L26" s="122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5.486111111111111E-2</v>
      </c>
      <c r="D30" s="140"/>
      <c r="E30" s="99">
        <v>6.25E-2</v>
      </c>
      <c r="F30" s="140"/>
      <c r="G30" s="140"/>
      <c r="H30" s="140"/>
      <c r="I30" s="140"/>
      <c r="J30" s="140"/>
      <c r="K30" s="141"/>
      <c r="L30" s="140"/>
      <c r="M30" s="140"/>
      <c r="N30" s="140"/>
      <c r="O30" s="99">
        <v>0.22569444444444445</v>
      </c>
      <c r="P30" s="94">
        <f>SUM(C30:J30,L30:N30)</f>
        <v>0.11736111111111111</v>
      </c>
    </row>
    <row r="31" spans="2:16" ht="14.1" customHeight="1" x14ac:dyDescent="0.25">
      <c r="B31" s="25" t="s">
        <v>171</v>
      </c>
      <c r="C31" s="129">
        <v>7.7083333333333337E-2</v>
      </c>
      <c r="D31" s="130">
        <v>0.22569444444444445</v>
      </c>
      <c r="E31" s="130">
        <v>6.25E-2</v>
      </c>
      <c r="F31" s="106"/>
      <c r="G31" s="106"/>
      <c r="H31" s="106"/>
      <c r="I31" s="106"/>
      <c r="J31" s="106"/>
      <c r="K31" s="130">
        <v>2.1527777777777781E-2</v>
      </c>
      <c r="L31" s="106"/>
      <c r="M31" s="106"/>
      <c r="N31" s="106"/>
      <c r="O31" s="107"/>
      <c r="P31" s="94">
        <f>SUM(C31:N31)</f>
        <v>0.38680555555555557</v>
      </c>
    </row>
    <row r="32" spans="2:16" ht="14.1" customHeight="1" x14ac:dyDescent="0.25">
      <c r="B32" s="25" t="s">
        <v>67</v>
      </c>
      <c r="C32" s="219"/>
      <c r="D32" s="117">
        <v>0.19027777777777777</v>
      </c>
      <c r="E32" s="102"/>
      <c r="F32" s="102"/>
      <c r="G32" s="102"/>
      <c r="H32" s="102"/>
      <c r="I32" s="102"/>
      <c r="J32" s="102"/>
      <c r="K32" s="117">
        <v>2.1527777777777781E-2</v>
      </c>
      <c r="L32" s="102"/>
      <c r="M32" s="102"/>
      <c r="N32" s="102"/>
      <c r="O32" s="103"/>
      <c r="P32" s="94">
        <f>SUM(C32:N32)</f>
        <v>0.21180555555555555</v>
      </c>
    </row>
    <row r="33" spans="2:16" ht="14.1" customHeight="1" thickBot="1" x14ac:dyDescent="0.3">
      <c r="B33" s="25" t="s">
        <v>68</v>
      </c>
      <c r="C33" s="142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6">
        <f>SUM(C33:N33)</f>
        <v>0</v>
      </c>
    </row>
    <row r="34" spans="2:16" ht="14.1" customHeight="1" x14ac:dyDescent="0.25">
      <c r="B34" s="72" t="s">
        <v>169</v>
      </c>
      <c r="C34" s="84">
        <f>C31-C32-C33</f>
        <v>7.7083333333333337E-2</v>
      </c>
      <c r="D34" s="84">
        <f t="shared" ref="D34:P34" si="5">D31-D32-D33</f>
        <v>3.541666666666668E-2</v>
      </c>
      <c r="E34" s="84">
        <f t="shared" si="5"/>
        <v>6.25E-2</v>
      </c>
      <c r="F34" s="84">
        <f t="shared" si="5"/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100"/>
      <c r="P34" s="101">
        <f t="shared" si="5"/>
        <v>0.17500000000000002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79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79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7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0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194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4"/>
      <c r="C52" s="195"/>
      <c r="D52" s="172"/>
      <c r="E52" s="172"/>
      <c r="F52" s="172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15">
        <v>1.3</v>
      </c>
      <c r="E53" s="115">
        <v>1.1599999999999999</v>
      </c>
      <c r="F53" s="220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15">
        <v>1096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0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28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-153.9</v>
      </c>
      <c r="D72" s="138">
        <v>-155</v>
      </c>
      <c r="E72" s="76" t="s">
        <v>120</v>
      </c>
      <c r="F72" s="90">
        <v>19.399999999999999</v>
      </c>
      <c r="G72" s="134">
        <v>17.8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-138.6</v>
      </c>
      <c r="D73" s="138">
        <v>-140.80000000000001</v>
      </c>
      <c r="E73" s="77" t="s">
        <v>124</v>
      </c>
      <c r="F73" s="91">
        <v>34.200000000000003</v>
      </c>
      <c r="G73" s="135">
        <v>41.3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138">
        <v>-211.7</v>
      </c>
      <c r="E74" s="77" t="s">
        <v>129</v>
      </c>
      <c r="F74" s="95">
        <v>10</v>
      </c>
      <c r="G74" s="13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-112.7</v>
      </c>
      <c r="D75" s="138">
        <v>-114</v>
      </c>
      <c r="E75" s="77" t="s">
        <v>134</v>
      </c>
      <c r="F75" s="95">
        <v>50</v>
      </c>
      <c r="G75" s="13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23.6</v>
      </c>
      <c r="D76" s="138">
        <v>22.7</v>
      </c>
      <c r="E76" s="77" t="s">
        <v>139</v>
      </c>
      <c r="F76" s="95">
        <v>40</v>
      </c>
      <c r="G76" s="13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27.9</v>
      </c>
      <c r="D77" s="138">
        <v>26.8</v>
      </c>
      <c r="E77" s="77" t="s">
        <v>144</v>
      </c>
      <c r="F77" s="95">
        <v>160</v>
      </c>
      <c r="G77" s="13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19.7</v>
      </c>
      <c r="D78" s="138">
        <v>19</v>
      </c>
      <c r="E78" s="77" t="s">
        <v>149</v>
      </c>
      <c r="F78" s="92"/>
      <c r="G78" s="13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20.5</v>
      </c>
      <c r="D79" s="138">
        <v>19.8</v>
      </c>
      <c r="E79" s="76" t="s">
        <v>154</v>
      </c>
      <c r="F79" s="90">
        <v>18.3</v>
      </c>
      <c r="G79" s="134">
        <v>11.5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2.62E-5</v>
      </c>
      <c r="D80" s="139">
        <v>2.5299999999999998E-5</v>
      </c>
      <c r="E80" s="77" t="s">
        <v>159</v>
      </c>
      <c r="F80" s="91">
        <v>40.9</v>
      </c>
      <c r="G80" s="135">
        <v>58.3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182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2024-10-18T02:47:01Z</dcterms:modified>
</cp:coreProperties>
</file>