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/>
  <c r="C72" i="1"/>
  <c r="F18" i="1" l="1"/>
  <c r="G18" i="1" s="1"/>
  <c r="E18" i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<sst xmlns="http://schemas.openxmlformats.org/spreadsheetml/2006/main" count="212" uniqueCount="191">
  <si>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</si>
  <si>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</si>
  <si>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</si>
  <si>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</si>
  <si>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</si>
  <si>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</si>
  <si>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</si>
  <si>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</si>
  <si>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</si>
  <si>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</si>
  <si>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</si>
  <si>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</si>
  <si>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</si>
  <si>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</si>
  <si>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</si>
  <si>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</si>
  <si>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</si>
  <si>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</si>
  <si>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</si>
  <si>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</si>
  <si>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</si>
  <si>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</si>
  <si>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</si>
  <si>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</si>
  <si>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</si>
  <si>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</si>
  <si>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</si>
  <si>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</si>
  <si>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</si>
  <si>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</si>
  <si>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</si>
  <si>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</si>
  <si>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</si>
  <si>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</si>
  <si>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</si>
  <si>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</si>
  <si>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</si>
  <si>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</si>
  <si>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</si>
  <si>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</si>
  <si>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</si>
  <si>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</si>
  <si>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</si>
  <si>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</si>
  <si>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</si>
  <si>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</si>
  <si>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</si>
  <si>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</si>
  <si>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</si>
  <si>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</si>
  <si>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</si>
  <si>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</si>
  <si>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</si>
  <si>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</si>
  <si>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</si>
  <si>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</si>
  <si>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</si>
  <si>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</si>
  <si>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</si>
  <si>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</si>
  <si>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</si>
  <si>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</si>
  <si>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</si>
  <si>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</si>
  <si>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</si>
  <si>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</si>
  <si>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</si>
  <si>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</si>
  <si>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</si>
  <si>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</si>
  <si>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</si>
  <si>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</si>
  <si>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</si>
  <si>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</si>
  <si>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</si>
  <si>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</si>
  <si>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</si>
  <si>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</si>
  <si>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</si>
  <si>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</si>
  <si>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</si>
  <si>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</si>
  <si>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</si>
  <si>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</si>
  <si>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</si>
  <si>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</si>
  <si>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</si>
  <si>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</si>
  <si>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</si>
  <si>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</si>
  <si>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</si>
  <si>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</si>
  <si>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</si>
  <si>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</si>
  <si>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</si>
  <si>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</si>
  <si>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</si>
  <si>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</si>
  <si>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</si>
  <si>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</si>
  <si>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</si>
  <si>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</si>
  <si>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</si>
  <si>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</si>
  <si>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</si>
  <si>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</si>
  <si>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</si>
  <si>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</si>
  <si>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</si>
  <si>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</si>
  <si>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</si>
  <si>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</si>
  <si>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</si>
  <si>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</si>
  <si>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</si>
  <si>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</si>
  <si>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</si>
  <si>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</si>
  <si>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</si>
  <si>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</si>
  <si>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</si>
  <si>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</si>
  <si>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</si>
  <si>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</si>
  <si>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</si>
  <si>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</si>
  <si>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</si>
  <si>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</si>
  <si>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</si>
  <si>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</si>
  <si>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</si>
  <si>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</si>
  <si>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</si>
  <si>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</si>
  <si>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</si>
  <si>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</si>
  <si>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</si>
  <si>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</si>
  <si>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</si>
  <si>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</si>
  <si>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</si>
  <si>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</si>
  <si>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</si>
  <si>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</si>
  <si>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</si>
  <si>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</si>
  <si>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</si>
  <si>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</si>
  <si>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</si>
  <si>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</si>
  <si>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</si>
  <si>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</si>
  <si>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</si>
  <si>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</si>
  <si>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</si>
  <si>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</si>
  <si>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</si>
  <si>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</si>
  <si>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</si>
  <si>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</si>
  <si>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</si>
  <si>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</si>
  <si>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</si>
  <si>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</si>
  <si>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</si>
  <si>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</si>
  <si>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</si>
  <si>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</si>
  <si>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</si>
  <si>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</si>
  <si>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</si>
  <si>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</si>
  <si>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</si>
  <si>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</si>
  <si>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</si>
  <si>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</si>
  <si>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</si>
  <si>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</si>
  <si>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</si>
  <si>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</si>
  <si>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</si>
  <si>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</si>
  <si>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</si>
  <si>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</si>
  <si>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1) 방풍막 연결</t>
    <phoneticPr fontId="3" type="noConversion"/>
  </si>
  <si>
    <t>KSP</t>
    <phoneticPr fontId="3" type="noConversion"/>
  </si>
  <si>
    <t>KAMP</t>
    <phoneticPr fontId="3" type="noConversion"/>
  </si>
  <si>
    <t>E</t>
    <phoneticPr fontId="3" type="noConversion"/>
  </si>
  <si>
    <t xml:space="preserve"> KAMP 맞바람 타겟 관측이 어려워, 배당시간 대비 조금 일찍 다음 과제(KSP)로 이동함. </t>
    <phoneticPr fontId="3" type="noConversion"/>
  </si>
  <si>
    <t xml:space="preserve"> [22:40] 고습과 구름으로 중단후 대기중</t>
    <phoneticPr fontId="3" type="noConversion"/>
  </si>
  <si>
    <t>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</si>
</sst>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14" sqref="G14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1" t="s">
        <v>0</v>
      </c>
      <c r="C2" s="19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2">
        <v>45579</v>
      </c>
      <c r="D3" s="193"/>
      <c r="E3" s="1"/>
      <c r="F3" s="1"/>
      <c r="G3" s="1"/>
      <c r="H3" s="1"/>
      <c r="I3" s="1"/>
      <c r="J3" s="1"/>
      <c r="K3" s="35" t="s">
        <v>2</v>
      </c>
      <c r="L3" s="194">
        <f>(P31-(P32+P33))/P31*100</f>
        <v>60.311284046692606</v>
      </c>
      <c r="M3" s="194"/>
      <c r="N3" s="35" t="s">
        <v>3</v>
      </c>
      <c r="O3" s="194">
        <f>(P31-P33)/P31*100</f>
        <v>100</v>
      </c>
      <c r="P3" s="194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1" t="s">
        <v>6</v>
      </c>
      <c r="C7" s="19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4">
        <v>0.73958333333333337</v>
      </c>
      <c r="D9" s="125">
        <v>2.8</v>
      </c>
      <c r="E9" s="125">
        <v>5.5</v>
      </c>
      <c r="F9" s="125">
        <v>68</v>
      </c>
      <c r="G9" s="126" t="s">
        <v>187</v>
      </c>
      <c r="H9" s="127">
        <v>5.7</v>
      </c>
      <c r="I9" s="128">
        <v>90.4</v>
      </c>
      <c r="J9" s="12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2">
        <v>0.92361111111111116</v>
      </c>
      <c r="D10" s="127">
        <v>3.64</v>
      </c>
      <c r="E10" s="127">
        <v>2</v>
      </c>
      <c r="F10" s="127">
        <v>76</v>
      </c>
      <c r="G10" s="128" t="s">
        <v>187</v>
      </c>
      <c r="H10" s="127">
        <v>5</v>
      </c>
      <c r="I10" s="133"/>
      <c r="J10" s="129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3">
        <v>0.10416666666666667</v>
      </c>
      <c r="D11" s="214"/>
      <c r="E11" s="214">
        <v>0.5</v>
      </c>
      <c r="F11" s="214">
        <v>84</v>
      </c>
      <c r="G11" s="128" t="s">
        <v>190</v>
      </c>
      <c r="H11" s="127">
        <v>5</v>
      </c>
      <c r="I11" s="215"/>
      <c r="J11" s="129">
        <f>IF(L11, 1, 0) + IF(M11, 2, 0) + IF(N11, 4, 0) + IF(O11, 8, 0) + IF(P11, 16, 0)</f>
        <v>12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23.364583333333336</v>
      </c>
      <c r="D12" s="12">
        <f>AVERAGE(D9:D11)</f>
        <v>3.2199999999999998</v>
      </c>
      <c r="E12" s="12">
        <f>AVERAGE(E9:E11)</f>
        <v>2.6666666666666665</v>
      </c>
      <c r="F12" s="13">
        <f>AVERAGE(F9:F11)</f>
        <v>76</v>
      </c>
      <c r="G12" s="14"/>
      <c r="H12" s="15">
        <f>AVERAGE(H9:H11)</f>
        <v>5.2333333333333334</v>
      </c>
      <c r="I12" s="16"/>
      <c r="J12" s="17">
        <f>AVERAGE(J9:J11)</f>
        <v>4.333333333333333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1" t="s">
        <v>25</v>
      </c>
      <c r="C14" s="19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3" t="s">
        <v>176</v>
      </c>
      <c r="D16" s="115" t="s">
        <v>178</v>
      </c>
      <c r="E16" s="115" t="s">
        <v>183</v>
      </c>
      <c r="F16" s="115" t="s">
        <v>186</v>
      </c>
      <c r="G16" s="115" t="s">
        <v>185</v>
      </c>
      <c r="H16" s="115" t="s">
        <v>178</v>
      </c>
      <c r="I16" s="115"/>
      <c r="J16" s="115"/>
      <c r="K16" s="110"/>
      <c r="L16" s="109"/>
      <c r="M16" s="109"/>
      <c r="N16" s="109"/>
      <c r="O16" s="109"/>
      <c r="P16" s="115" t="s">
        <v>41</v>
      </c>
    </row>
    <row r="17" spans="2:16" ht="14.1" customHeight="1" x14ac:dyDescent="0.25">
      <c r="B17" s="24" t="s">
        <v>42</v>
      </c>
      <c r="C17" s="114">
        <v>0.66180555555555554</v>
      </c>
      <c r="D17" s="114">
        <v>0.65972222222222221</v>
      </c>
      <c r="E17" s="114">
        <v>0.72916666666666663</v>
      </c>
      <c r="F17" s="114">
        <v>0.81111111111111101</v>
      </c>
      <c r="G17" s="114">
        <v>0.8666666666666667</v>
      </c>
      <c r="H17" s="114">
        <v>0.10625</v>
      </c>
      <c r="I17" s="110"/>
      <c r="J17" s="110"/>
      <c r="K17" s="110"/>
      <c r="L17" s="110"/>
      <c r="M17" s="110"/>
      <c r="N17" s="110"/>
      <c r="O17" s="110"/>
      <c r="P17" s="114">
        <v>0.11319444444444444</v>
      </c>
    </row>
    <row r="18" spans="2:16" ht="14.1" customHeight="1" x14ac:dyDescent="0.25">
      <c r="B18" s="24" t="s">
        <v>43</v>
      </c>
      <c r="C18" s="115">
        <v>50007</v>
      </c>
      <c r="D18" s="115">
        <f>C18+1</f>
        <v>50008</v>
      </c>
      <c r="E18" s="115">
        <f t="shared" ref="E18" si="0">D19+1</f>
        <v>50013</v>
      </c>
      <c r="F18" s="115">
        <f t="shared" ref="F18" si="1">E19+1</f>
        <v>50066</v>
      </c>
      <c r="G18" s="115">
        <f t="shared" ref="G18" si="2">F19+1</f>
        <v>50099</v>
      </c>
      <c r="H18" s="115">
        <f t="shared" ref="H18:I18" si="3">G19+1</f>
        <v>50150</v>
      </c>
      <c r="I18" s="115"/>
      <c r="J18" s="115"/>
      <c r="K18" s="109"/>
      <c r="L18" s="109"/>
      <c r="M18" s="109"/>
      <c r="N18" s="109"/>
      <c r="O18" s="109"/>
      <c r="P18" s="115">
        <f>MAX(C18:O19)+1</f>
        <v>50156</v>
      </c>
    </row>
    <row r="19" spans="2:16" ht="14.1" customHeight="1" thickBot="1" x14ac:dyDescent="0.3">
      <c r="B19" s="9" t="s">
        <v>44</v>
      </c>
      <c r="C19" s="83"/>
      <c r="D19" s="115">
        <v>50012</v>
      </c>
      <c r="E19" s="115">
        <v>50065</v>
      </c>
      <c r="F19" s="115">
        <v>50098</v>
      </c>
      <c r="G19" s="115">
        <v>50149</v>
      </c>
      <c r="H19" s="115">
        <f>H18+5</f>
        <v>50155</v>
      </c>
      <c r="I19" s="115"/>
      <c r="J19" s="115"/>
      <c r="K19" s="111"/>
      <c r="L19" s="111"/>
      <c r="M19" s="111"/>
      <c r="N19" s="109"/>
      <c r="O19" s="109"/>
      <c r="P19" s="83"/>
    </row>
    <row r="20" spans="2:16" ht="14.1" customHeight="1" thickBot="1" x14ac:dyDescent="0.3">
      <c r="B20" s="21" t="s">
        <v>45</v>
      </c>
      <c r="C20" s="97"/>
      <c r="D20" s="98">
        <f>IF(ISNUMBER(D18),D19-D18+1,"")</f>
        <v>5</v>
      </c>
      <c r="E20" s="89">
        <f t="shared" ref="E20:O20" si="4">IF(ISNUMBER(E18),E19-E18+1,"")</f>
        <v>53</v>
      </c>
      <c r="F20" s="89">
        <f t="shared" si="4"/>
        <v>33</v>
      </c>
      <c r="G20" s="112">
        <f t="shared" si="4"/>
        <v>51</v>
      </c>
      <c r="H20" s="112">
        <f t="shared" si="4"/>
        <v>6</v>
      </c>
      <c r="I20" s="89" t="str">
        <f t="shared" si="4"/>
        <v/>
      </c>
      <c r="J20" s="89" t="str">
        <f t="shared" si="4"/>
        <v/>
      </c>
      <c r="K20" s="22" t="str">
        <f t="shared" si="4"/>
        <v/>
      </c>
      <c r="L20" s="22" t="str">
        <f t="shared" si="4"/>
        <v/>
      </c>
      <c r="M20" s="22" t="str">
        <f t="shared" si="4"/>
        <v/>
      </c>
      <c r="N20" s="22" t="str">
        <f t="shared" si="4"/>
        <v/>
      </c>
      <c r="O20" s="22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3" t="s">
        <v>46</v>
      </c>
      <c r="C22" s="24" t="s">
        <v>21</v>
      </c>
      <c r="D22" s="24" t="s">
        <v>23</v>
      </c>
      <c r="E22" s="24" t="s">
        <v>47</v>
      </c>
      <c r="F22" s="204" t="s">
        <v>48</v>
      </c>
      <c r="G22" s="204"/>
      <c r="H22" s="204"/>
      <c r="I22" s="204"/>
      <c r="J22" s="24" t="s">
        <v>21</v>
      </c>
      <c r="K22" s="24" t="s">
        <v>23</v>
      </c>
      <c r="L22" s="24" t="s">
        <v>47</v>
      </c>
      <c r="M22" s="204" t="s">
        <v>48</v>
      </c>
      <c r="N22" s="204"/>
      <c r="O22" s="204"/>
      <c r="P22" s="204"/>
    </row>
    <row r="23" spans="2:16" ht="13.5" customHeight="1" x14ac:dyDescent="0.25">
      <c r="B23" s="203"/>
      <c r="C23" s="130"/>
      <c r="D23" s="130"/>
      <c r="E23" s="122" t="s">
        <v>181</v>
      </c>
      <c r="F23" s="202" t="s">
        <v>179</v>
      </c>
      <c r="G23" s="202"/>
      <c r="H23" s="202"/>
      <c r="I23" s="202"/>
      <c r="J23" s="134"/>
      <c r="K23" s="134"/>
      <c r="L23" s="123" t="s">
        <v>50</v>
      </c>
      <c r="M23" s="202" t="s">
        <v>179</v>
      </c>
      <c r="N23" s="202"/>
      <c r="O23" s="202"/>
      <c r="P23" s="202"/>
    </row>
    <row r="24" spans="2:16" ht="13.5" customHeight="1" x14ac:dyDescent="0.25">
      <c r="B24" s="203"/>
      <c r="C24" s="131"/>
      <c r="D24" s="131"/>
      <c r="E24" s="123" t="s">
        <v>177</v>
      </c>
      <c r="F24" s="202" t="s">
        <v>179</v>
      </c>
      <c r="G24" s="202"/>
      <c r="H24" s="202"/>
      <c r="I24" s="202"/>
      <c r="J24" s="134"/>
      <c r="K24" s="134"/>
      <c r="L24" s="123" t="s">
        <v>51</v>
      </c>
      <c r="M24" s="202" t="s">
        <v>179</v>
      </c>
      <c r="N24" s="202"/>
      <c r="O24" s="202"/>
      <c r="P24" s="202"/>
    </row>
    <row r="25" spans="2:16" ht="13.5" customHeight="1" x14ac:dyDescent="0.25">
      <c r="B25" s="203"/>
      <c r="C25" s="131"/>
      <c r="D25" s="131"/>
      <c r="E25" s="123" t="s">
        <v>51</v>
      </c>
      <c r="F25" s="202" t="s">
        <v>179</v>
      </c>
      <c r="G25" s="202"/>
      <c r="H25" s="202"/>
      <c r="I25" s="202"/>
      <c r="J25" s="134"/>
      <c r="K25" s="134"/>
      <c r="L25" s="123" t="s">
        <v>180</v>
      </c>
      <c r="M25" s="202" t="s">
        <v>179</v>
      </c>
      <c r="N25" s="202"/>
      <c r="O25" s="202"/>
      <c r="P25" s="202"/>
    </row>
    <row r="26" spans="2:16" ht="13.5" customHeight="1" x14ac:dyDescent="0.25">
      <c r="B26" s="203"/>
      <c r="C26" s="131"/>
      <c r="D26" s="131"/>
      <c r="E26" s="123" t="s">
        <v>50</v>
      </c>
      <c r="F26" s="202" t="s">
        <v>179</v>
      </c>
      <c r="G26" s="202"/>
      <c r="H26" s="202"/>
      <c r="I26" s="202"/>
      <c r="J26" s="134"/>
      <c r="K26" s="134"/>
      <c r="L26" s="123" t="s">
        <v>49</v>
      </c>
      <c r="M26" s="202" t="s">
        <v>179</v>
      </c>
      <c r="N26" s="202"/>
      <c r="O26" s="202"/>
      <c r="P26" s="20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1" t="s">
        <v>52</v>
      </c>
      <c r="C28" s="191"/>
      <c r="D28" s="19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6">
        <v>6.5277777777777782E-2</v>
      </c>
      <c r="D30" s="99">
        <v>0.21944444444444444</v>
      </c>
      <c r="E30" s="99">
        <v>6.25E-2</v>
      </c>
      <c r="F30" s="99"/>
      <c r="G30" s="99"/>
      <c r="H30" s="99"/>
      <c r="I30" s="99"/>
      <c r="J30" s="99"/>
      <c r="K30" s="108"/>
      <c r="L30" s="99"/>
      <c r="M30" s="99"/>
      <c r="N30" s="99"/>
      <c r="O30" s="99"/>
      <c r="P30" s="94">
        <f>SUM(C30:J30,L30:N30)</f>
        <v>0.34722222222222221</v>
      </c>
    </row>
    <row r="31" spans="2:16" ht="14.1" customHeight="1" x14ac:dyDescent="0.25">
      <c r="B31" s="25" t="s">
        <v>171</v>
      </c>
      <c r="C31" s="211">
        <v>8.1944444444444445E-2</v>
      </c>
      <c r="D31" s="212">
        <v>0.21944444444444444</v>
      </c>
      <c r="E31" s="212">
        <v>5.5555555555555552E-2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94">
        <f>SUM(C31:N31)</f>
        <v>0.3569444444444444</v>
      </c>
    </row>
    <row r="32" spans="2:16" ht="14.1" customHeight="1" x14ac:dyDescent="0.25">
      <c r="B32" s="25" t="s">
        <v>67</v>
      </c>
      <c r="C32" s="118"/>
      <c r="D32" s="119">
        <v>0.14166666666666666</v>
      </c>
      <c r="E32" s="119"/>
      <c r="F32" s="119"/>
      <c r="G32" s="102"/>
      <c r="H32" s="102"/>
      <c r="I32" s="102"/>
      <c r="J32" s="102"/>
      <c r="K32" s="119"/>
      <c r="L32" s="102"/>
      <c r="M32" s="102"/>
      <c r="N32" s="102"/>
      <c r="O32" s="103"/>
      <c r="P32" s="94">
        <f>SUM(C32:N32)</f>
        <v>0.14166666666666666</v>
      </c>
    </row>
    <row r="33" spans="2:16" ht="14.1" customHeight="1" thickBot="1" x14ac:dyDescent="0.3">
      <c r="B33" s="25" t="s">
        <v>68</v>
      </c>
      <c r="C33" s="120"/>
      <c r="D33" s="121"/>
      <c r="E33" s="121"/>
      <c r="F33" s="121"/>
      <c r="G33" s="121"/>
      <c r="H33" s="121"/>
      <c r="I33" s="121"/>
      <c r="J33" s="121"/>
      <c r="K33" s="121"/>
      <c r="L33" s="121"/>
      <c r="M33" s="104"/>
      <c r="N33" s="104"/>
      <c r="O33" s="105"/>
      <c r="P33" s="117">
        <f>SUM(C33:N33)</f>
        <v>0</v>
      </c>
    </row>
    <row r="34" spans="2:16" ht="14.1" customHeight="1" x14ac:dyDescent="0.25">
      <c r="B34" s="72" t="s">
        <v>169</v>
      </c>
      <c r="C34" s="84">
        <f>C31-C32-C33</f>
        <v>8.1944444444444445E-2</v>
      </c>
      <c r="D34" s="84">
        <f t="shared" ref="D34:P34" si="5">D31-D32-D33</f>
        <v>7.7777777777777779E-2</v>
      </c>
      <c r="E34" s="84">
        <f t="shared" si="5"/>
        <v>5.5555555555555552E-2</v>
      </c>
      <c r="F34" s="84">
        <f t="shared" si="5"/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100"/>
      <c r="P34" s="101">
        <f t="shared" si="5"/>
        <v>0.21527777777777773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8" t="s">
        <v>69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</row>
    <row r="37" spans="2:16" ht="18" customHeight="1" x14ac:dyDescent="0.25">
      <c r="B37" s="189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</row>
    <row r="38" spans="2:16" ht="18" customHeight="1" x14ac:dyDescent="0.25">
      <c r="B38" s="189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</row>
    <row r="39" spans="2:16" ht="18" customHeight="1" x14ac:dyDescent="0.25">
      <c r="B39" s="189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</row>
    <row r="40" spans="2:16" ht="18" customHeight="1" x14ac:dyDescent="0.25">
      <c r="B40" s="189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</row>
    <row r="41" spans="2:16" ht="18" customHeight="1" x14ac:dyDescent="0.25">
      <c r="B41" s="190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70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180" t="s">
        <v>188</v>
      </c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</row>
    <row r="45" spans="2:16" ht="14.1" customHeight="1" x14ac:dyDescent="0.25">
      <c r="B45" s="161" t="s">
        <v>189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83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5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168</v>
      </c>
      <c r="C53" s="168"/>
      <c r="D53" s="116"/>
      <c r="E53" s="116"/>
      <c r="F53" s="116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167</v>
      </c>
      <c r="C54" s="170"/>
      <c r="D54" s="170"/>
      <c r="E54" s="170"/>
      <c r="F54" s="116">
        <v>1058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71</v>
      </c>
      <c r="C56" s="1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00000000000001" customHeight="1" x14ac:dyDescent="0.25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78</v>
      </c>
      <c r="C59" s="137"/>
      <c r="D59" s="32" t="b">
        <v>1</v>
      </c>
      <c r="E59" s="136" t="s">
        <v>79</v>
      </c>
      <c r="F59" s="137"/>
      <c r="G59" s="32" t="b">
        <v>1</v>
      </c>
      <c r="H59" s="144" t="s">
        <v>80</v>
      </c>
      <c r="I59" s="137"/>
      <c r="J59" s="32" t="b">
        <v>1</v>
      </c>
      <c r="K59" s="144" t="s">
        <v>81</v>
      </c>
      <c r="L59" s="137"/>
      <c r="M59" s="32" t="b">
        <v>1</v>
      </c>
      <c r="N59" s="145" t="s">
        <v>82</v>
      </c>
      <c r="O59" s="137"/>
      <c r="P59" s="32" t="b">
        <v>1</v>
      </c>
    </row>
    <row r="60" spans="2:16" ht="20.100000000000001" customHeight="1" x14ac:dyDescent="0.25">
      <c r="B60" s="136" t="s">
        <v>83</v>
      </c>
      <c r="C60" s="137"/>
      <c r="D60" s="32" t="b">
        <v>1</v>
      </c>
      <c r="E60" s="136" t="s">
        <v>84</v>
      </c>
      <c r="F60" s="137"/>
      <c r="G60" s="32" t="b">
        <v>1</v>
      </c>
      <c r="H60" s="144" t="s">
        <v>85</v>
      </c>
      <c r="I60" s="137"/>
      <c r="J60" s="32" t="b">
        <v>1</v>
      </c>
      <c r="K60" s="144" t="s">
        <v>86</v>
      </c>
      <c r="L60" s="137"/>
      <c r="M60" s="32" t="b">
        <v>1</v>
      </c>
      <c r="N60" s="145" t="s">
        <v>87</v>
      </c>
      <c r="O60" s="137"/>
      <c r="P60" s="32" t="b">
        <v>1</v>
      </c>
    </row>
    <row r="61" spans="2:16" ht="20.100000000000001" customHeight="1" x14ac:dyDescent="0.25">
      <c r="B61" s="136" t="s">
        <v>88</v>
      </c>
      <c r="C61" s="137"/>
      <c r="D61" s="32" t="b">
        <v>1</v>
      </c>
      <c r="E61" s="136" t="s">
        <v>89</v>
      </c>
      <c r="F61" s="137"/>
      <c r="G61" s="32" t="b">
        <v>1</v>
      </c>
      <c r="H61" s="144" t="s">
        <v>90</v>
      </c>
      <c r="I61" s="137"/>
      <c r="J61" s="32" t="b">
        <v>1</v>
      </c>
      <c r="K61" s="144" t="s">
        <v>91</v>
      </c>
      <c r="L61" s="137"/>
      <c r="M61" s="32" t="b">
        <v>1</v>
      </c>
      <c r="N61" s="145" t="s">
        <v>92</v>
      </c>
      <c r="O61" s="137"/>
      <c r="P61" s="32" t="b">
        <v>1</v>
      </c>
    </row>
    <row r="62" spans="2:16" ht="20.100000000000001" customHeight="1" x14ac:dyDescent="0.25">
      <c r="B62" s="144" t="s">
        <v>90</v>
      </c>
      <c r="C62" s="137"/>
      <c r="D62" s="32" t="b">
        <v>1</v>
      </c>
      <c r="E62" s="136" t="s">
        <v>93</v>
      </c>
      <c r="F62" s="137"/>
      <c r="G62" s="32" t="b">
        <v>1</v>
      </c>
      <c r="H62" s="144" t="s">
        <v>94</v>
      </c>
      <c r="I62" s="137"/>
      <c r="J62" s="32" t="b">
        <v>0</v>
      </c>
      <c r="K62" s="144" t="s">
        <v>95</v>
      </c>
      <c r="L62" s="137"/>
      <c r="M62" s="32" t="b">
        <v>1</v>
      </c>
      <c r="N62" s="145" t="s">
        <v>85</v>
      </c>
      <c r="O62" s="137"/>
      <c r="P62" s="32" t="b">
        <v>1</v>
      </c>
    </row>
    <row r="63" spans="2:16" ht="20.100000000000001" customHeight="1" x14ac:dyDescent="0.25">
      <c r="B63" s="144" t="s">
        <v>96</v>
      </c>
      <c r="C63" s="137"/>
      <c r="D63" s="32" t="b">
        <v>1</v>
      </c>
      <c r="E63" s="136" t="s">
        <v>97</v>
      </c>
      <c r="F63" s="137"/>
      <c r="G63" s="32" t="b">
        <v>1</v>
      </c>
      <c r="H63" s="37"/>
      <c r="I63" s="38"/>
      <c r="J63" s="39"/>
      <c r="K63" s="144" t="s">
        <v>98</v>
      </c>
      <c r="L63" s="137"/>
      <c r="M63" s="32" t="b">
        <v>1</v>
      </c>
      <c r="N63" s="145" t="s">
        <v>166</v>
      </c>
      <c r="O63" s="137"/>
      <c r="P63" s="32" t="b">
        <v>1</v>
      </c>
    </row>
    <row r="64" spans="2:16" ht="20.100000000000001" customHeight="1" x14ac:dyDescent="0.25">
      <c r="B64" s="144" t="s">
        <v>99</v>
      </c>
      <c r="C64" s="137"/>
      <c r="D64" s="32" t="b">
        <v>0</v>
      </c>
      <c r="E64" s="136" t="s">
        <v>100</v>
      </c>
      <c r="F64" s="137"/>
      <c r="G64" s="32" t="b">
        <v>1</v>
      </c>
      <c r="H64" s="40"/>
      <c r="I64" s="41"/>
      <c r="J64" s="42"/>
      <c r="K64" s="146" t="s">
        <v>101</v>
      </c>
      <c r="L64" s="14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6" t="s">
        <v>164</v>
      </c>
      <c r="F65" s="13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8" t="s">
        <v>107</v>
      </c>
      <c r="C69" s="138"/>
      <c r="D69" s="50"/>
      <c r="E69" s="50"/>
      <c r="F69" s="140" t="s">
        <v>108</v>
      </c>
      <c r="G69" s="142" t="s">
        <v>109</v>
      </c>
      <c r="H69" s="50"/>
      <c r="I69" s="138" t="s">
        <v>110</v>
      </c>
      <c r="J69" s="13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9"/>
      <c r="C70" s="139"/>
      <c r="D70" s="54"/>
      <c r="E70" s="55"/>
      <c r="F70" s="141"/>
      <c r="G70" s="143"/>
      <c r="H70" s="56"/>
      <c r="I70" s="139"/>
      <c r="J70" s="13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3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f>-154.5</f>
        <v>-154.5</v>
      </c>
      <c r="D72" s="220">
        <v>-156.09700000000001</v>
      </c>
      <c r="E72" s="76" t="s">
        <v>120</v>
      </c>
      <c r="F72" s="90">
        <v>18</v>
      </c>
      <c r="G72" s="216">
        <v>16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-139.46100000000001</v>
      </c>
      <c r="D73" s="220">
        <v>-142.61099999999999</v>
      </c>
      <c r="E73" s="77" t="s">
        <v>124</v>
      </c>
      <c r="F73" s="91">
        <v>35</v>
      </c>
      <c r="G73" s="217">
        <v>34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-211.233</v>
      </c>
      <c r="D74" s="220">
        <v>-212.44900000000001</v>
      </c>
      <c r="E74" s="77" t="s">
        <v>129</v>
      </c>
      <c r="F74" s="95">
        <v>10</v>
      </c>
      <c r="G74" s="218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-112.554</v>
      </c>
      <c r="D75" s="220">
        <v>-116.71899999999999</v>
      </c>
      <c r="E75" s="77" t="s">
        <v>134</v>
      </c>
      <c r="F75" s="95">
        <v>50</v>
      </c>
      <c r="G75" s="218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22.61</v>
      </c>
      <c r="D76" s="220">
        <v>20.834</v>
      </c>
      <c r="E76" s="77" t="s">
        <v>139</v>
      </c>
      <c r="F76" s="95">
        <v>40</v>
      </c>
      <c r="G76" s="218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26.85</v>
      </c>
      <c r="D77" s="220">
        <v>24.925000000000001</v>
      </c>
      <c r="E77" s="77" t="s">
        <v>144</v>
      </c>
      <c r="F77" s="95">
        <v>160</v>
      </c>
      <c r="G77" s="218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18.791</v>
      </c>
      <c r="D78" s="220">
        <v>17.029</v>
      </c>
      <c r="E78" s="77" t="s">
        <v>149</v>
      </c>
      <c r="F78" s="92"/>
      <c r="G78" s="219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19.629000000000001</v>
      </c>
      <c r="D79" s="220">
        <v>17.88</v>
      </c>
      <c r="E79" s="76" t="s">
        <v>154</v>
      </c>
      <c r="F79" s="90">
        <v>16</v>
      </c>
      <c r="G79" s="216">
        <v>7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2.5400000000000001E-5</v>
      </c>
      <c r="D80" s="221">
        <v>2.4899999999999999E-5</v>
      </c>
      <c r="E80" s="77" t="s">
        <v>159</v>
      </c>
      <c r="F80" s="91">
        <v>31</v>
      </c>
      <c r="G80" s="217">
        <v>60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5" t="s">
        <v>163</v>
      </c>
      <c r="C84" s="195"/>
    </row>
    <row r="85" spans="2:16" ht="15" customHeight="1" x14ac:dyDescent="0.25">
      <c r="B85" s="196" t="s">
        <v>184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8"/>
    </row>
    <row r="86" spans="2:16" ht="15" customHeight="1" x14ac:dyDescent="0.25">
      <c r="B86" s="199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1"/>
    </row>
    <row r="87" spans="2:16" ht="15" customHeight="1" x14ac:dyDescent="0.25">
      <c r="B87" s="205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7"/>
    </row>
    <row r="88" spans="2:16" ht="15" customHeight="1" x14ac:dyDescent="0.25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</row>
    <row r="89" spans="2:16" ht="15" customHeight="1" x14ac:dyDescent="0.25">
      <c r="B89" s="205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199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1"/>
    </row>
    <row r="91" spans="2:16" ht="15" customHeight="1" x14ac:dyDescent="0.25">
      <c r="B91" s="199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1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2024-10-15T02:47:05Z</dcterms:modified>
</cp:coreProperties>
</file>