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9" i="1"/>
  <c r="C72" i="1"/>
  <c r="F18" i="1" l="1"/>
  <c r="G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<sst xmlns="http://schemas.openxmlformats.org/spreadsheetml/2006/main" count="211" uniqueCount="190">
  <si>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</si>
  <si>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</si>
  <si>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</si>
  <si>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</si>
  <si>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</si>
  <si>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</si>
  <si>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</si>
  <si>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</si>
  <si>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</si>
  <si>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</si>
  <si>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</si>
  <si>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</si>
  <si>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</si>
  <si>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</si>
  <si>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</si>
  <si>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</si>
  <si>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</si>
  <si>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</si>
  <si>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</si>
  <si>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</si>
  <si>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</si>
  <si>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</si>
  <si>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</si>
  <si>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</si>
  <si>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</si>
  <si>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</si>
  <si>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</si>
  <si>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</si>
  <si>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</si>
  <si>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</si>
  <si>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</si>
  <si>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</si>
  <si>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</si>
  <si>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</si>
  <si>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</si>
  <si>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</si>
  <si>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</si>
  <si>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</si>
  <si>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</si>
  <si>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</si>
  <si>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</si>
  <si>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</si>
  <si>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</si>
  <si>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</si>
  <si>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</si>
  <si>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</si>
  <si>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</si>
  <si>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</si>
  <si>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</si>
  <si>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</si>
  <si>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</si>
  <si>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</si>
  <si>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</si>
  <si>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</si>
  <si>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</si>
  <si>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</si>
  <si>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</si>
  <si>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</si>
  <si>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</si>
  <si>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</si>
  <si>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</si>
  <si>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</si>
  <si>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</si>
  <si>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</si>
  <si>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</si>
  <si>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</si>
  <si>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</si>
  <si>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</si>
  <si>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</si>
  <si>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</si>
  <si>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</si>
  <si>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</si>
  <si>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</si>
  <si>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</si>
  <si>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</si>
  <si>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</si>
  <si>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</si>
  <si>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</si>
  <si>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</si>
  <si>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</si>
  <si>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</si>
  <si>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</si>
  <si>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</si>
  <si>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</si>
  <si>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</si>
  <si>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</si>
  <si>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</si>
  <si>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</si>
  <si>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</si>
  <si>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</si>
  <si>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</si>
  <si>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</si>
  <si>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</si>
  <si>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</si>
  <si>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</si>
  <si>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</si>
  <si>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</si>
  <si>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</si>
  <si>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</si>
  <si>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</si>
  <si>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</si>
  <si>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</si>
  <si>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</si>
  <si>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</si>
  <si>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</si>
  <si>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</si>
  <si>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</si>
  <si>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</si>
  <si>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</si>
  <si>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</si>
  <si>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</si>
  <si>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</si>
  <si>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</si>
  <si>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</si>
  <si>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</si>
  <si>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</si>
  <si>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</si>
  <si>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</si>
  <si>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</si>
  <si>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</si>
  <si>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</si>
  <si>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</si>
  <si>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</si>
  <si>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</si>
  <si>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</si>
  <si>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</si>
  <si>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</si>
  <si>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</si>
  <si>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</si>
  <si>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</si>
  <si>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</si>
  <si>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</si>
  <si>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</si>
  <si>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</si>
  <si>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</si>
  <si>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</si>
  <si>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</si>
  <si>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</si>
  <si>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</si>
  <si>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</si>
  <si>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</si>
  <si>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</si>
  <si>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</si>
  <si>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</si>
  <si>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</si>
  <si>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</si>
  <si>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</si>
  <si>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</si>
  <si>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</si>
  <si>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</si>
  <si>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</si>
  <si>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</si>
  <si>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</si>
  <si>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</si>
  <si>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</si>
  <si>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</si>
  <si>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</si>
  <si>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</si>
  <si>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</si>
  <si>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</si>
  <si>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</si>
  <si>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</si>
  <si>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</si>
  <si>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</si>
  <si>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</si>
  <si>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</si>
  <si>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</si>
  <si>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</si>
  <si>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</si>
  <si>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</si>
  <si>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</si>
  <si>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</si>
  <si>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</si>
  <si>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</si>
  <si>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</si>
  <si>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</si>
  <si>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</si>
  <si>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</si>
  <si>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</si>
  <si>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</si>
  <si>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</si>
  <si>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</si>
  <si>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</si>
  <si>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</si>
  <si>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연결</t>
    <phoneticPr fontId="3" type="noConversion"/>
  </si>
  <si>
    <t>SW</t>
    <phoneticPr fontId="3" type="noConversion"/>
  </si>
  <si>
    <t>KSP</t>
    <phoneticPr fontId="3" type="noConversion"/>
  </si>
  <si>
    <t>ALL</t>
    <phoneticPr fontId="3" type="noConversion"/>
  </si>
  <si>
    <t xml:space="preserve">  [18:00]구름으로 중단후 대기중 돔플랫 촬영  [21:50]재개, [22:15]중단후 대기, 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</si>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</sst>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19" sqref="J19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45578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10.036496350364958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4">
        <v>0.73958333333333337</v>
      </c>
      <c r="D9" s="125">
        <v>2.27</v>
      </c>
      <c r="E9" s="125">
        <v>17</v>
      </c>
      <c r="F9" s="125">
        <v>39</v>
      </c>
      <c r="G9" s="126" t="s">
        <v>185</v>
      </c>
      <c r="H9" s="127">
        <v>2.4</v>
      </c>
      <c r="I9" s="128">
        <v>83.3</v>
      </c>
      <c r="J9" s="129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0.91666666666666663</v>
      </c>
      <c r="D10" s="127">
        <v>2.4700000000000002</v>
      </c>
      <c r="E10" s="127">
        <v>11</v>
      </c>
      <c r="F10" s="127">
        <v>63</v>
      </c>
      <c r="G10" s="128" t="s">
        <v>185</v>
      </c>
      <c r="H10" s="127">
        <v>6.6</v>
      </c>
      <c r="I10" s="133"/>
      <c r="J10" s="12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9.7222222222222224E-2</v>
      </c>
      <c r="D11" s="136"/>
      <c r="E11" s="136">
        <v>6</v>
      </c>
      <c r="F11" s="136">
        <v>85</v>
      </c>
      <c r="G11" s="128" t="s">
        <v>189</v>
      </c>
      <c r="H11" s="127">
        <v>5.4</v>
      </c>
      <c r="I11" s="137"/>
      <c r="J11" s="129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23.357638888888889</v>
      </c>
      <c r="D12" s="12">
        <f>AVERAGE(D9:D11)</f>
        <v>2.37</v>
      </c>
      <c r="E12" s="12">
        <f>AVERAGE(E9:E11)</f>
        <v>11.333333333333334</v>
      </c>
      <c r="F12" s="13">
        <f>AVERAGE(F9:F11)</f>
        <v>62.333333333333336</v>
      </c>
      <c r="G12" s="14"/>
      <c r="H12" s="15">
        <f>AVERAGE(H9:H11)</f>
        <v>4.8</v>
      </c>
      <c r="I12" s="16"/>
      <c r="J12" s="17">
        <f>AVERAGE(J9:J11)</f>
        <v>4.666666666666667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15" t="s">
        <v>178</v>
      </c>
      <c r="E16" s="115" t="s">
        <v>183</v>
      </c>
      <c r="F16" s="115" t="s">
        <v>187</v>
      </c>
      <c r="G16" s="115" t="s">
        <v>186</v>
      </c>
      <c r="H16" s="115" t="s">
        <v>178</v>
      </c>
      <c r="I16" s="115"/>
      <c r="J16" s="115"/>
      <c r="K16" s="110"/>
      <c r="L16" s="109"/>
      <c r="M16" s="109"/>
      <c r="N16" s="109"/>
      <c r="O16" s="109"/>
      <c r="P16" s="115" t="s">
        <v>41</v>
      </c>
    </row>
    <row r="17" spans="2:16" ht="14.1" customHeight="1" x14ac:dyDescent="0.25">
      <c r="B17" s="24" t="s">
        <v>42</v>
      </c>
      <c r="C17" s="114">
        <v>0.66180555555555554</v>
      </c>
      <c r="D17" s="114">
        <v>0.65972222222222221</v>
      </c>
      <c r="E17" s="114">
        <v>0.72916666666666663</v>
      </c>
      <c r="F17" s="114">
        <v>0.75347222222222221</v>
      </c>
      <c r="G17" s="114">
        <v>0.90972222222222221</v>
      </c>
      <c r="H17" s="114">
        <v>9.4444444444444442E-2</v>
      </c>
      <c r="I17" s="110"/>
      <c r="J17" s="114"/>
      <c r="K17" s="110"/>
      <c r="L17" s="110"/>
      <c r="M17" s="110"/>
      <c r="N17" s="110"/>
      <c r="O17" s="110"/>
      <c r="P17" s="114">
        <v>0.10069444444444443</v>
      </c>
    </row>
    <row r="18" spans="2:16" ht="14.1" customHeight="1" x14ac:dyDescent="0.25">
      <c r="B18" s="24" t="s">
        <v>43</v>
      </c>
      <c r="C18" s="115">
        <v>49907</v>
      </c>
      <c r="D18" s="115">
        <f>C18+1</f>
        <v>49908</v>
      </c>
      <c r="E18" s="115">
        <f t="shared" ref="E18" si="0">D19+1</f>
        <v>49913</v>
      </c>
      <c r="F18" s="115">
        <f t="shared" ref="F18" si="1">E19+1</f>
        <v>49926</v>
      </c>
      <c r="G18" s="115">
        <f t="shared" ref="G18" si="2">F19+1</f>
        <v>49990</v>
      </c>
      <c r="H18" s="115">
        <f t="shared" ref="H18:I18" si="3">G19+1</f>
        <v>50001</v>
      </c>
      <c r="I18" s="115"/>
      <c r="J18" s="115"/>
      <c r="K18" s="109"/>
      <c r="L18" s="109"/>
      <c r="M18" s="109"/>
      <c r="N18" s="109"/>
      <c r="O18" s="109"/>
      <c r="P18" s="115">
        <f>MAX(C18:O19)+1</f>
        <v>50006</v>
      </c>
    </row>
    <row r="19" spans="2:16" ht="14.1" customHeight="1" thickBot="1" x14ac:dyDescent="0.3">
      <c r="B19" s="9" t="s">
        <v>44</v>
      </c>
      <c r="C19" s="83"/>
      <c r="D19" s="115">
        <v>49912</v>
      </c>
      <c r="E19" s="115">
        <v>49925</v>
      </c>
      <c r="F19" s="115">
        <f>F18+63</f>
        <v>49989</v>
      </c>
      <c r="G19" s="115">
        <v>50000</v>
      </c>
      <c r="H19" s="115">
        <v>50005</v>
      </c>
      <c r="I19" s="115"/>
      <c r="J19" s="115"/>
      <c r="K19" s="111"/>
      <c r="L19" s="111"/>
      <c r="M19" s="111"/>
      <c r="N19" s="109"/>
      <c r="O19" s="109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5</v>
      </c>
      <c r="E20" s="89">
        <f t="shared" ref="E20:O20" si="4">IF(ISNUMBER(E18),E19-E18+1,"")</f>
        <v>13</v>
      </c>
      <c r="F20" s="89">
        <f t="shared" si="4"/>
        <v>64</v>
      </c>
      <c r="G20" s="112">
        <f t="shared" si="4"/>
        <v>11</v>
      </c>
      <c r="H20" s="112">
        <f t="shared" si="4"/>
        <v>5</v>
      </c>
      <c r="I20" s="89" t="str">
        <f t="shared" si="4"/>
        <v/>
      </c>
      <c r="J20" s="89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30"/>
      <c r="D23" s="130"/>
      <c r="E23" s="122" t="s">
        <v>181</v>
      </c>
      <c r="F23" s="155" t="s">
        <v>179</v>
      </c>
      <c r="G23" s="155"/>
      <c r="H23" s="155"/>
      <c r="I23" s="155"/>
      <c r="J23" s="134"/>
      <c r="K23" s="134"/>
      <c r="L23" s="123" t="s">
        <v>50</v>
      </c>
      <c r="M23" s="155" t="s">
        <v>179</v>
      </c>
      <c r="N23" s="155"/>
      <c r="O23" s="155"/>
      <c r="P23" s="155"/>
    </row>
    <row r="24" spans="2:16" ht="13.5" customHeight="1" x14ac:dyDescent="0.25">
      <c r="B24" s="156"/>
      <c r="C24" s="131"/>
      <c r="D24" s="131"/>
      <c r="E24" s="123" t="s">
        <v>177</v>
      </c>
      <c r="F24" s="155" t="s">
        <v>179</v>
      </c>
      <c r="G24" s="155"/>
      <c r="H24" s="155"/>
      <c r="I24" s="155"/>
      <c r="J24" s="134"/>
      <c r="K24" s="134"/>
      <c r="L24" s="123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31"/>
      <c r="D25" s="131"/>
      <c r="E25" s="123" t="s">
        <v>51</v>
      </c>
      <c r="F25" s="155" t="s">
        <v>179</v>
      </c>
      <c r="G25" s="155"/>
      <c r="H25" s="155"/>
      <c r="I25" s="155"/>
      <c r="J25" s="134"/>
      <c r="K25" s="134"/>
      <c r="L25" s="123" t="s">
        <v>180</v>
      </c>
      <c r="M25" s="155" t="s">
        <v>179</v>
      </c>
      <c r="N25" s="155"/>
      <c r="O25" s="155"/>
      <c r="P25" s="155"/>
    </row>
    <row r="26" spans="2:16" ht="13.5" customHeight="1" x14ac:dyDescent="0.25">
      <c r="B26" s="156"/>
      <c r="C26" s="131"/>
      <c r="D26" s="131"/>
      <c r="E26" s="123" t="s">
        <v>50</v>
      </c>
      <c r="F26" s="155" t="s">
        <v>179</v>
      </c>
      <c r="G26" s="155"/>
      <c r="H26" s="155"/>
      <c r="I26" s="155"/>
      <c r="J26" s="134"/>
      <c r="K26" s="134"/>
      <c r="L26" s="123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6.8749999999999992E-2</v>
      </c>
      <c r="D30" s="99">
        <v>0.21805555555555556</v>
      </c>
      <c r="E30" s="99">
        <v>6.25E-2</v>
      </c>
      <c r="F30" s="99"/>
      <c r="G30" s="99"/>
      <c r="H30" s="99"/>
      <c r="I30" s="99"/>
      <c r="J30" s="99"/>
      <c r="K30" s="108"/>
      <c r="L30" s="99"/>
      <c r="M30" s="99"/>
      <c r="N30" s="99"/>
      <c r="O30" s="99"/>
      <c r="P30" s="94">
        <f>SUM(C30:J30,L30:N30)</f>
        <v>0.34930555555555554</v>
      </c>
    </row>
    <row r="31" spans="2:16" ht="14.1" customHeight="1" x14ac:dyDescent="0.25">
      <c r="B31" s="25" t="s">
        <v>171</v>
      </c>
      <c r="C31" s="213">
        <v>9.0277777777777776E-2</v>
      </c>
      <c r="D31" s="214">
        <v>0.22777777777777777</v>
      </c>
      <c r="E31" s="214">
        <v>6.25E-2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94">
        <f>SUM(C31:N31)</f>
        <v>0.38055555555555554</v>
      </c>
    </row>
    <row r="32" spans="2:16" ht="14.1" customHeight="1" x14ac:dyDescent="0.25">
      <c r="B32" s="25" t="s">
        <v>67</v>
      </c>
      <c r="C32" s="118">
        <v>6.9444444444444434E-2</v>
      </c>
      <c r="D32" s="119">
        <v>0.21041666666666667</v>
      </c>
      <c r="E32" s="119">
        <v>6.25E-2</v>
      </c>
      <c r="F32" s="119"/>
      <c r="G32" s="102"/>
      <c r="H32" s="102"/>
      <c r="I32" s="102"/>
      <c r="J32" s="102"/>
      <c r="K32" s="119"/>
      <c r="L32" s="102"/>
      <c r="M32" s="102"/>
      <c r="N32" s="102"/>
      <c r="O32" s="103"/>
      <c r="P32" s="94">
        <f>SUM(C32:N32)</f>
        <v>0.34236111111111112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04"/>
      <c r="N33" s="104"/>
      <c r="O33" s="105"/>
      <c r="P33" s="117">
        <f>SUM(C33:N33)</f>
        <v>0</v>
      </c>
    </row>
    <row r="34" spans="2:16" ht="14.1" customHeight="1" x14ac:dyDescent="0.25">
      <c r="B34" s="72" t="s">
        <v>169</v>
      </c>
      <c r="C34" s="84">
        <f>C31-C32-C33</f>
        <v>2.0833333333333343E-2</v>
      </c>
      <c r="D34" s="84">
        <f t="shared" ref="D34:P34" si="5">D31-D32-D33</f>
        <v>1.7361111111111105E-2</v>
      </c>
      <c r="E34" s="84">
        <f t="shared" si="5"/>
        <v>0</v>
      </c>
      <c r="F34" s="84">
        <f t="shared" si="5"/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100"/>
      <c r="P34" s="101">
        <f t="shared" si="5"/>
        <v>3.819444444444442E-2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2" t="s">
        <v>69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4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 t="s">
        <v>188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8"/>
      <c r="C52" s="189"/>
      <c r="D52" s="166"/>
      <c r="E52" s="166"/>
      <c r="F52" s="166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168</v>
      </c>
      <c r="C53" s="192"/>
      <c r="D53" s="116"/>
      <c r="E53" s="116"/>
      <c r="F53" s="116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167</v>
      </c>
      <c r="C54" s="194"/>
      <c r="D54" s="194"/>
      <c r="E54" s="194"/>
      <c r="F54" s="116">
        <v>1036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71</v>
      </c>
      <c r="C56" s="17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6" t="s">
        <v>72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73</v>
      </c>
      <c r="O57" s="177"/>
      <c r="P57" s="180"/>
    </row>
    <row r="58" spans="2:16" ht="17.100000000000001" customHeight="1" x14ac:dyDescent="0.25">
      <c r="B58" s="181" t="s">
        <v>74</v>
      </c>
      <c r="C58" s="182"/>
      <c r="D58" s="183"/>
      <c r="E58" s="181" t="s">
        <v>75</v>
      </c>
      <c r="F58" s="182"/>
      <c r="G58" s="183"/>
      <c r="H58" s="182" t="s">
        <v>76</v>
      </c>
      <c r="I58" s="182"/>
      <c r="J58" s="182"/>
      <c r="K58" s="184" t="s">
        <v>77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78</v>
      </c>
      <c r="C59" s="202"/>
      <c r="D59" s="32" t="b">
        <v>1</v>
      </c>
      <c r="E59" s="201" t="s">
        <v>79</v>
      </c>
      <c r="F59" s="202"/>
      <c r="G59" s="32" t="b">
        <v>1</v>
      </c>
      <c r="H59" s="203" t="s">
        <v>80</v>
      </c>
      <c r="I59" s="202"/>
      <c r="J59" s="32" t="b">
        <v>1</v>
      </c>
      <c r="K59" s="203" t="s">
        <v>81</v>
      </c>
      <c r="L59" s="202"/>
      <c r="M59" s="32" t="b">
        <v>1</v>
      </c>
      <c r="N59" s="204" t="s">
        <v>82</v>
      </c>
      <c r="O59" s="202"/>
      <c r="P59" s="32" t="b">
        <v>1</v>
      </c>
    </row>
    <row r="60" spans="2:16" ht="20.100000000000001" customHeight="1" x14ac:dyDescent="0.25">
      <c r="B60" s="201" t="s">
        <v>83</v>
      </c>
      <c r="C60" s="202"/>
      <c r="D60" s="32" t="b">
        <v>1</v>
      </c>
      <c r="E60" s="201" t="s">
        <v>84</v>
      </c>
      <c r="F60" s="202"/>
      <c r="G60" s="32" t="b">
        <v>1</v>
      </c>
      <c r="H60" s="203" t="s">
        <v>85</v>
      </c>
      <c r="I60" s="202"/>
      <c r="J60" s="32" t="b">
        <v>1</v>
      </c>
      <c r="K60" s="203" t="s">
        <v>86</v>
      </c>
      <c r="L60" s="202"/>
      <c r="M60" s="32" t="b">
        <v>1</v>
      </c>
      <c r="N60" s="204" t="s">
        <v>87</v>
      </c>
      <c r="O60" s="202"/>
      <c r="P60" s="32" t="b">
        <v>1</v>
      </c>
    </row>
    <row r="61" spans="2:16" ht="20.100000000000001" customHeight="1" x14ac:dyDescent="0.25">
      <c r="B61" s="201" t="s">
        <v>88</v>
      </c>
      <c r="C61" s="202"/>
      <c r="D61" s="32" t="b">
        <v>1</v>
      </c>
      <c r="E61" s="201" t="s">
        <v>89</v>
      </c>
      <c r="F61" s="202"/>
      <c r="G61" s="32" t="b">
        <v>1</v>
      </c>
      <c r="H61" s="203" t="s">
        <v>90</v>
      </c>
      <c r="I61" s="202"/>
      <c r="J61" s="32" t="b">
        <v>1</v>
      </c>
      <c r="K61" s="203" t="s">
        <v>91</v>
      </c>
      <c r="L61" s="202"/>
      <c r="M61" s="32" t="b">
        <v>1</v>
      </c>
      <c r="N61" s="204" t="s">
        <v>92</v>
      </c>
      <c r="O61" s="202"/>
      <c r="P61" s="32" t="b">
        <v>1</v>
      </c>
    </row>
    <row r="62" spans="2:16" ht="20.100000000000001" customHeight="1" x14ac:dyDescent="0.25">
      <c r="B62" s="203" t="s">
        <v>90</v>
      </c>
      <c r="C62" s="202"/>
      <c r="D62" s="32" t="b">
        <v>1</v>
      </c>
      <c r="E62" s="201" t="s">
        <v>93</v>
      </c>
      <c r="F62" s="202"/>
      <c r="G62" s="32" t="b">
        <v>1</v>
      </c>
      <c r="H62" s="203" t="s">
        <v>94</v>
      </c>
      <c r="I62" s="202"/>
      <c r="J62" s="32" t="b">
        <v>0</v>
      </c>
      <c r="K62" s="203" t="s">
        <v>95</v>
      </c>
      <c r="L62" s="202"/>
      <c r="M62" s="32" t="b">
        <v>1</v>
      </c>
      <c r="N62" s="204" t="s">
        <v>85</v>
      </c>
      <c r="O62" s="202"/>
      <c r="P62" s="32" t="b">
        <v>1</v>
      </c>
    </row>
    <row r="63" spans="2:16" ht="20.100000000000001" customHeight="1" x14ac:dyDescent="0.25">
      <c r="B63" s="203" t="s">
        <v>96</v>
      </c>
      <c r="C63" s="202"/>
      <c r="D63" s="32" t="b">
        <v>1</v>
      </c>
      <c r="E63" s="201" t="s">
        <v>97</v>
      </c>
      <c r="F63" s="202"/>
      <c r="G63" s="32" t="b">
        <v>1</v>
      </c>
      <c r="H63" s="37"/>
      <c r="I63" s="38"/>
      <c r="J63" s="39"/>
      <c r="K63" s="203" t="s">
        <v>98</v>
      </c>
      <c r="L63" s="202"/>
      <c r="M63" s="32" t="b">
        <v>1</v>
      </c>
      <c r="N63" s="204" t="s">
        <v>166</v>
      </c>
      <c r="O63" s="202"/>
      <c r="P63" s="32" t="b">
        <v>1</v>
      </c>
    </row>
    <row r="64" spans="2:16" ht="20.100000000000001" customHeight="1" x14ac:dyDescent="0.25">
      <c r="B64" s="203" t="s">
        <v>99</v>
      </c>
      <c r="C64" s="202"/>
      <c r="D64" s="32" t="b">
        <v>0</v>
      </c>
      <c r="E64" s="201" t="s">
        <v>100</v>
      </c>
      <c r="F64" s="202"/>
      <c r="G64" s="32" t="b">
        <v>1</v>
      </c>
      <c r="H64" s="40"/>
      <c r="I64" s="41"/>
      <c r="J64" s="42"/>
      <c r="K64" s="211" t="s">
        <v>101</v>
      </c>
      <c r="L64" s="21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1" t="s">
        <v>164</v>
      </c>
      <c r="F65" s="20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5" t="s">
        <v>107</v>
      </c>
      <c r="C69" s="205"/>
      <c r="D69" s="50"/>
      <c r="E69" s="50"/>
      <c r="F69" s="207" t="s">
        <v>108</v>
      </c>
      <c r="G69" s="209" t="s">
        <v>109</v>
      </c>
      <c r="H69" s="50"/>
      <c r="I69" s="205" t="s">
        <v>110</v>
      </c>
      <c r="J69" s="20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6"/>
      <c r="C70" s="206"/>
      <c r="D70" s="54"/>
      <c r="E70" s="55"/>
      <c r="F70" s="208"/>
      <c r="G70" s="210"/>
      <c r="H70" s="56"/>
      <c r="I70" s="206"/>
      <c r="J70" s="20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21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f>-152.796</f>
        <v>-152.79599999999999</v>
      </c>
      <c r="D72" s="220">
        <v>-154.69</v>
      </c>
      <c r="E72" s="76" t="s">
        <v>120</v>
      </c>
      <c r="F72" s="90">
        <v>21</v>
      </c>
      <c r="G72" s="216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-135.88999999999999</v>
      </c>
      <c r="D73" s="220">
        <v>-140.12</v>
      </c>
      <c r="E73" s="77" t="s">
        <v>124</v>
      </c>
      <c r="F73" s="91">
        <v>14</v>
      </c>
      <c r="G73" s="217">
        <v>36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-210.22399999999999</v>
      </c>
      <c r="D74" s="220">
        <v>-211.49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-111.78</v>
      </c>
      <c r="D75" s="220">
        <v>-113.02800000000001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25.718</v>
      </c>
      <c r="D76" s="220">
        <v>22.722000000000001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30.35</v>
      </c>
      <c r="D77" s="220">
        <v>26.943999999999999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21.818999999999999</v>
      </c>
      <c r="D78" s="220">
        <v>18.927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22.667000000000002</v>
      </c>
      <c r="D79" s="220">
        <v>19.748000000000001</v>
      </c>
      <c r="E79" s="76" t="s">
        <v>154</v>
      </c>
      <c r="F79" s="90">
        <v>22</v>
      </c>
      <c r="G79" s="216">
        <v>53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2.58E-5</v>
      </c>
      <c r="D80" s="221">
        <v>2.55E-5</v>
      </c>
      <c r="E80" s="77" t="s">
        <v>159</v>
      </c>
      <c r="F80" s="91">
        <v>10</v>
      </c>
      <c r="G80" s="217">
        <v>15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2024-10-14T02:28:04Z</dcterms:modified>
</cp:coreProperties>
</file>