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 s="1"/>
  <c r="K25" i="1" s="1"/>
  <c r="C25" i="1"/>
  <c r="D25" i="1" s="1"/>
  <c r="D23" i="1"/>
  <c r="H18" i="1" l="1"/>
  <c r="H19" i="1" s="1"/>
  <c r="I18" i="1" s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<sst xmlns="http://schemas.openxmlformats.org/spreadsheetml/2006/main" count="215" uniqueCount="201">
  <si>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</si>
  <si>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</si>
  <si>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</si>
  <si>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</si>
  <si>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</si>
  <si>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</si>
  <si>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</si>
  <si>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</si>
  <si>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</si>
  <si>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</si>
  <si>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</si>
  <si>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</si>
  <si>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</si>
  <si>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</si>
  <si>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</si>
  <si>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</si>
  <si>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</si>
  <si>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</si>
  <si>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</si>
  <si>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</si>
  <si>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</si>
  <si>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</si>
  <si>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</si>
  <si>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</si>
  <si>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</si>
  <si>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</si>
  <si>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</si>
  <si>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</si>
  <si>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</si>
  <si>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</si>
  <si>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</si>
  <si>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</si>
  <si>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</si>
  <si>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</si>
  <si>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</si>
  <si>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</si>
  <si>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</si>
  <si>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</si>
  <si>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</si>
  <si>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</si>
  <si>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</si>
  <si>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</si>
  <si>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</si>
  <si>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</si>
  <si>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</si>
  <si>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</si>
  <si>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</si>
  <si>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</si>
  <si>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</si>
  <si>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</si>
  <si>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</si>
  <si>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</si>
  <si>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</si>
  <si>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</si>
  <si>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</si>
  <si>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</si>
  <si>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</si>
  <si>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</si>
  <si>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</si>
  <si>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</si>
  <si>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</si>
  <si>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</si>
  <si>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</si>
  <si>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</si>
  <si>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</si>
  <si>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</si>
  <si>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</si>
  <si>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</si>
  <si>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</si>
  <si>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</si>
  <si>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</si>
  <si>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</si>
  <si>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</si>
  <si>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</si>
  <si>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</si>
  <si>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</si>
  <si>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</si>
  <si>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</si>
  <si>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</si>
  <si>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</si>
  <si>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</si>
  <si>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</si>
  <si>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</si>
  <si>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</si>
  <si>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</si>
  <si>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</si>
  <si>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</si>
  <si>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</si>
  <si>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</si>
  <si>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</si>
  <si>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</si>
  <si>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</si>
  <si>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</si>
  <si>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</si>
  <si>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</si>
  <si>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</si>
  <si>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</si>
  <si>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</si>
  <si>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</si>
  <si>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</si>
  <si>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</si>
  <si>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</si>
  <si>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</si>
  <si>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</si>
  <si>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</si>
  <si>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</si>
  <si>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</si>
  <si>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</si>
  <si>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</si>
  <si>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</si>
  <si>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</si>
  <si>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</si>
  <si>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</si>
  <si>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</si>
  <si>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</si>
  <si>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</si>
  <si>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</si>
  <si>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</si>
  <si>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</si>
  <si>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</si>
  <si>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</si>
  <si>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</si>
  <si>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</si>
  <si>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</si>
  <si>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</si>
  <si>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</si>
  <si>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</si>
  <si>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</si>
  <si>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</si>
  <si>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</si>
  <si>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</si>
  <si>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</si>
  <si>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</si>
  <si>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</si>
  <si>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</si>
  <si>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</si>
  <si>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</si>
  <si>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</si>
  <si>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</si>
  <si>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</si>
  <si>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</si>
  <si>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</si>
  <si>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</si>
  <si>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</si>
  <si>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</si>
  <si>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</si>
  <si>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</si>
  <si>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</si>
  <si>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</si>
  <si>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</si>
  <si>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</si>
  <si>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</si>
  <si>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</si>
  <si>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</si>
  <si>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</si>
  <si>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</si>
  <si>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</si>
  <si>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</si>
  <si>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</si>
  <si>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</si>
  <si>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</si>
  <si>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</si>
  <si>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</si>
  <si>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</si>
  <si>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</si>
  <si>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</si>
  <si>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</si>
  <si>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</si>
  <si>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</si>
  <si>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</si>
  <si>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</si>
  <si>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</si>
  <si>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</si>
  <si>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</si>
  <si>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</si>
  <si>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</si>
  <si>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</si>
  <si>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</si>
  <si>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</si>
  <si>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</si>
  <si>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</si>
  <si>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</si>
  <si>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</si>
  <si>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E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</si>
  <si>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</si>
  <si>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</si>
  <si>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</si>
  <si>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연결</t>
    <phoneticPr fontId="3" type="noConversion"/>
  </si>
  <si>
    <t>/  /  /  /</t>
    <phoneticPr fontId="3" type="noConversion"/>
  </si>
  <si>
    <t>TMT</t>
    <phoneticPr fontId="3" type="noConversion"/>
  </si>
  <si>
    <t>ALL</t>
    <phoneticPr fontId="3" type="noConversion"/>
  </si>
  <si>
    <t xml:space="preserve">20s/12k 35s/13k 50s/12k </t>
    <phoneticPr fontId="3" type="noConversion"/>
  </si>
  <si>
    <t>20s/8k 35s/10k 50s/10k</t>
    <phoneticPr fontId="3" type="noConversion"/>
  </si>
  <si>
    <t>T_043112-043113</t>
    <phoneticPr fontId="3" type="noConversion"/>
  </si>
  <si>
    <t>N</t>
    <phoneticPr fontId="3" type="noConversion"/>
  </si>
  <si>
    <t>1) [17:48-18:17] 돔과 셔터가 맞지 않아 EIB, RA, DEC 재실행. SCI GUI 리부팅</t>
    <phoneticPr fontId="3" type="noConversion"/>
  </si>
  <si>
    <t>M_043611-043612</t>
    <phoneticPr fontId="3" type="noConversion"/>
  </si>
  <si>
    <t>E</t>
    <phoneticPr fontId="3" type="noConversion"/>
  </si>
  <si>
    <t>60s/6k 45s/7k 30s/6k</t>
    <phoneticPr fontId="3" type="noConversion"/>
  </si>
  <si>
    <t xml:space="preserve"> 60s/7k 45s/9k 30s/10k</t>
    <phoneticPr fontId="3" type="noConversion"/>
  </si>
  <si>
    <t xml:space="preserve">2) [18:54-19:16] TELCOM에러. TCC 재실행후 복구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</si>
</sst>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45547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91.878980891719749</v>
      </c>
      <c r="M3" s="193"/>
      <c r="N3" s="35" t="s">
        <v>3</v>
      </c>
      <c r="O3" s="193">
        <f>(P31-P33)/P31*100</f>
        <v>91.878980891719749</v>
      </c>
      <c r="P3" s="193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0.72916666666666663</v>
      </c>
      <c r="D9" s="113">
        <v>1.6</v>
      </c>
      <c r="E9" s="113">
        <v>8.1</v>
      </c>
      <c r="F9" s="113">
        <v>49</v>
      </c>
      <c r="G9" s="114" t="s">
        <v>183</v>
      </c>
      <c r="H9" s="115">
        <v>0.7</v>
      </c>
      <c r="I9" s="116">
        <v>68</v>
      </c>
      <c r="J9" s="117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26">
        <v>0.91666666666666663</v>
      </c>
      <c r="D10" s="115">
        <v>1.9</v>
      </c>
      <c r="E10" s="115">
        <v>8.4</v>
      </c>
      <c r="F10" s="115">
        <v>23</v>
      </c>
      <c r="G10" s="116" t="s">
        <v>194</v>
      </c>
      <c r="H10" s="115">
        <v>1.5</v>
      </c>
      <c r="I10" s="127"/>
      <c r="J10" s="117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0.14583333333333334</v>
      </c>
      <c r="D11" s="215">
        <v>1.3</v>
      </c>
      <c r="E11" s="215">
        <v>4.5</v>
      </c>
      <c r="F11" s="215">
        <v>45</v>
      </c>
      <c r="G11" s="216" t="s">
        <v>197</v>
      </c>
      <c r="H11" s="217">
        <v>1.3</v>
      </c>
      <c r="I11" s="218"/>
      <c r="J11" s="219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1.5999999999999999</v>
      </c>
      <c r="E12" s="12">
        <f>AVERAGE(E9:E11)</f>
        <v>7</v>
      </c>
      <c r="F12" s="13">
        <f>AVERAGE(F9:F11)</f>
        <v>39</v>
      </c>
      <c r="G12" s="14"/>
      <c r="H12" s="15">
        <f>AVERAGE(H9:H11)</f>
        <v>1.1666666666666667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10" t="s">
        <v>178</v>
      </c>
      <c r="E16" s="110" t="s">
        <v>184</v>
      </c>
      <c r="F16" s="110" t="s">
        <v>185</v>
      </c>
      <c r="G16" s="211" t="s">
        <v>186</v>
      </c>
      <c r="H16" s="211" t="s">
        <v>189</v>
      </c>
      <c r="I16" s="211" t="s">
        <v>190</v>
      </c>
      <c r="J16" s="130"/>
      <c r="K16" s="131"/>
      <c r="L16" s="129"/>
      <c r="M16" s="129"/>
      <c r="N16" s="129"/>
      <c r="O16" s="129"/>
      <c r="P16" s="211" t="s">
        <v>41</v>
      </c>
    </row>
    <row r="17" spans="2:16" ht="14.1" customHeight="1" x14ac:dyDescent="0.25">
      <c r="B17" s="24" t="s">
        <v>42</v>
      </c>
      <c r="C17" s="111">
        <v>0.69097222222222221</v>
      </c>
      <c r="D17" s="111">
        <v>0.69374999999999998</v>
      </c>
      <c r="E17" s="111">
        <v>0.72638888888888886</v>
      </c>
      <c r="F17" s="111">
        <v>0.90972222222222221</v>
      </c>
      <c r="G17" s="212">
        <v>0.97569444444444453</v>
      </c>
      <c r="H17" s="212">
        <v>0.14097222222222222</v>
      </c>
      <c r="I17" s="212">
        <v>0.16250000000000001</v>
      </c>
      <c r="J17" s="131"/>
      <c r="K17" s="131"/>
      <c r="L17" s="131"/>
      <c r="M17" s="131"/>
      <c r="N17" s="131"/>
      <c r="O17" s="131"/>
      <c r="P17" s="212">
        <v>0.17708333333333334</v>
      </c>
    </row>
    <row r="18" spans="2:16" ht="14.1" customHeight="1" x14ac:dyDescent="0.25">
      <c r="B18" s="24" t="s">
        <v>43</v>
      </c>
      <c r="C18" s="110">
        <v>43391</v>
      </c>
      <c r="D18" s="110">
        <f>C18+1</f>
        <v>43392</v>
      </c>
      <c r="E18" s="110">
        <f>D19+1</f>
        <v>43403</v>
      </c>
      <c r="F18" s="110">
        <f>E19+1</f>
        <v>43500</v>
      </c>
      <c r="G18" s="211">
        <f>F19+1</f>
        <v>43540</v>
      </c>
      <c r="H18" s="211">
        <f>G19+1</f>
        <v>43646</v>
      </c>
      <c r="I18" s="211">
        <f>H19+1</f>
        <v>43658</v>
      </c>
      <c r="J18" s="129"/>
      <c r="K18" s="129"/>
      <c r="L18" s="129"/>
      <c r="M18" s="129"/>
      <c r="N18" s="129"/>
      <c r="O18" s="129"/>
      <c r="P18" s="211">
        <f>MAX(C18:O19)+1</f>
        <v>43669</v>
      </c>
    </row>
    <row r="19" spans="2:16" ht="14.1" customHeight="1" thickBot="1" x14ac:dyDescent="0.3">
      <c r="B19" s="9" t="s">
        <v>44</v>
      </c>
      <c r="C19" s="84"/>
      <c r="D19" s="110">
        <v>43402</v>
      </c>
      <c r="E19" s="110">
        <v>43499</v>
      </c>
      <c r="F19" s="211">
        <v>43539</v>
      </c>
      <c r="G19" s="211">
        <v>43645</v>
      </c>
      <c r="H19" s="211">
        <f>H18+11</f>
        <v>43657</v>
      </c>
      <c r="I19" s="211">
        <v>43668</v>
      </c>
      <c r="J19" s="129"/>
      <c r="K19" s="132"/>
      <c r="L19" s="132"/>
      <c r="M19" s="132"/>
      <c r="N19" s="129"/>
      <c r="O19" s="129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97</v>
      </c>
      <c r="F20" s="90">
        <f t="shared" si="0"/>
        <v>40</v>
      </c>
      <c r="G20" s="90">
        <f t="shared" si="0"/>
        <v>106</v>
      </c>
      <c r="H20" s="90">
        <f t="shared" si="0"/>
        <v>12</v>
      </c>
      <c r="I20" s="90">
        <f t="shared" si="0"/>
        <v>11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4" t="s">
        <v>21</v>
      </c>
      <c r="D22" s="24" t="s">
        <v>23</v>
      </c>
      <c r="E22" s="24" t="s">
        <v>47</v>
      </c>
      <c r="F22" s="202" t="s">
        <v>48</v>
      </c>
      <c r="G22" s="202"/>
      <c r="H22" s="202"/>
      <c r="I22" s="202"/>
      <c r="J22" s="24" t="s">
        <v>21</v>
      </c>
      <c r="K22" s="24" t="s">
        <v>23</v>
      </c>
      <c r="L22" s="24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20">
        <v>43397</v>
      </c>
      <c r="D23" s="120">
        <f>C23+2</f>
        <v>43399</v>
      </c>
      <c r="E23" s="114" t="s">
        <v>181</v>
      </c>
      <c r="F23" s="203" t="s">
        <v>191</v>
      </c>
      <c r="G23" s="203"/>
      <c r="H23" s="203"/>
      <c r="I23" s="203"/>
      <c r="J23" s="220">
        <v>43658</v>
      </c>
      <c r="K23" s="220">
        <f>J23+2</f>
        <v>43660</v>
      </c>
      <c r="L23" s="216" t="s">
        <v>50</v>
      </c>
      <c r="M23" s="222" t="s">
        <v>198</v>
      </c>
      <c r="N23" s="222"/>
      <c r="O23" s="222"/>
      <c r="P23" s="222"/>
    </row>
    <row r="24" spans="2:16" ht="13.5" customHeight="1" x14ac:dyDescent="0.25">
      <c r="B24" s="201"/>
      <c r="C24" s="121"/>
      <c r="D24" s="121"/>
      <c r="E24" s="116" t="s">
        <v>177</v>
      </c>
      <c r="F24" s="203" t="s">
        <v>179</v>
      </c>
      <c r="G24" s="203"/>
      <c r="H24" s="203"/>
      <c r="I24" s="203"/>
      <c r="J24" s="220"/>
      <c r="K24" s="220"/>
      <c r="L24" s="216" t="s">
        <v>51</v>
      </c>
      <c r="M24" s="222" t="s">
        <v>179</v>
      </c>
      <c r="N24" s="222"/>
      <c r="O24" s="222"/>
      <c r="P24" s="222"/>
    </row>
    <row r="25" spans="2:16" ht="13.5" customHeight="1" x14ac:dyDescent="0.25">
      <c r="B25" s="201"/>
      <c r="C25" s="121">
        <f>D23+1</f>
        <v>43400</v>
      </c>
      <c r="D25" s="121">
        <f>C25+2</f>
        <v>43402</v>
      </c>
      <c r="E25" s="116" t="s">
        <v>51</v>
      </c>
      <c r="F25" s="203" t="s">
        <v>192</v>
      </c>
      <c r="G25" s="203"/>
      <c r="H25" s="203"/>
      <c r="I25" s="203"/>
      <c r="J25" s="220">
        <f>K23+1</f>
        <v>43661</v>
      </c>
      <c r="K25" s="220">
        <f>J25+2</f>
        <v>43663</v>
      </c>
      <c r="L25" s="216" t="s">
        <v>180</v>
      </c>
      <c r="M25" s="222" t="s">
        <v>199</v>
      </c>
      <c r="N25" s="222"/>
      <c r="O25" s="222"/>
      <c r="P25" s="222"/>
    </row>
    <row r="26" spans="2:16" ht="13.5" customHeight="1" x14ac:dyDescent="0.25">
      <c r="B26" s="201"/>
      <c r="C26" s="121"/>
      <c r="D26" s="121"/>
      <c r="E26" s="116" t="s">
        <v>50</v>
      </c>
      <c r="F26" s="203" t="s">
        <v>188</v>
      </c>
      <c r="G26" s="203"/>
      <c r="H26" s="203"/>
      <c r="I26" s="203"/>
      <c r="J26" s="220"/>
      <c r="K26" s="220"/>
      <c r="L26" s="216" t="s">
        <v>49</v>
      </c>
      <c r="M26" s="222" t="s">
        <v>179</v>
      </c>
      <c r="N26" s="222"/>
      <c r="O26" s="222"/>
      <c r="P26" s="22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52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0.17013888888888887</v>
      </c>
      <c r="D30" s="100">
        <v>0.16319444444444445</v>
      </c>
      <c r="E30" s="100">
        <v>6.25E-2</v>
      </c>
      <c r="F30" s="100"/>
      <c r="G30" s="100"/>
      <c r="H30" s="100"/>
      <c r="I30" s="100"/>
      <c r="J30" s="100"/>
      <c r="K30" s="118"/>
      <c r="L30" s="100"/>
      <c r="M30" s="100"/>
      <c r="N30" s="100"/>
      <c r="O30" s="100"/>
      <c r="P30" s="95">
        <f>SUM(C30:J30,L30:N30)</f>
        <v>0.39583333333333331</v>
      </c>
    </row>
    <row r="31" spans="2:16" ht="14.1" customHeight="1" x14ac:dyDescent="0.25">
      <c r="B31" s="25" t="s">
        <v>171</v>
      </c>
      <c r="C31" s="128">
        <v>0.18333333333333335</v>
      </c>
      <c r="D31" s="213">
        <v>0.16527777777777777</v>
      </c>
      <c r="E31" s="213">
        <v>6.5972222222222224E-2</v>
      </c>
      <c r="F31" s="108"/>
      <c r="G31" s="108"/>
      <c r="H31" s="108"/>
      <c r="I31" s="108"/>
      <c r="J31" s="108"/>
      <c r="K31" s="213">
        <v>2.1527777777777781E-2</v>
      </c>
      <c r="L31" s="108"/>
      <c r="M31" s="108"/>
      <c r="N31" s="108"/>
      <c r="O31" s="109"/>
      <c r="P31" s="123">
        <f>SUM(C31:N31)</f>
        <v>0.43611111111111106</v>
      </c>
    </row>
    <row r="32" spans="2:16" ht="14.1" customHeight="1" x14ac:dyDescent="0.25">
      <c r="B32" s="25" t="s">
        <v>67</v>
      </c>
      <c r="C32" s="133"/>
      <c r="D32" s="125"/>
      <c r="E32" s="125"/>
      <c r="F32" s="125"/>
      <c r="G32" s="125"/>
      <c r="H32" s="125"/>
      <c r="I32" s="125"/>
      <c r="J32" s="104"/>
      <c r="K32" s="104"/>
      <c r="L32" s="104"/>
      <c r="M32" s="104"/>
      <c r="N32" s="104"/>
      <c r="O32" s="105"/>
      <c r="P32" s="95">
        <f>SUM(C32:N32)</f>
        <v>0</v>
      </c>
    </row>
    <row r="33" spans="2:16" ht="14.1" customHeight="1" thickBot="1" x14ac:dyDescent="0.3">
      <c r="B33" s="25" t="s">
        <v>68</v>
      </c>
      <c r="C33" s="134">
        <v>3.5416666666666666E-2</v>
      </c>
      <c r="D33" s="106"/>
      <c r="E33" s="124"/>
      <c r="F33" s="124"/>
      <c r="G33" s="106"/>
      <c r="H33" s="106"/>
      <c r="I33" s="106"/>
      <c r="J33" s="106"/>
      <c r="K33" s="106"/>
      <c r="L33" s="106"/>
      <c r="M33" s="106"/>
      <c r="N33" s="106"/>
      <c r="O33" s="107"/>
      <c r="P33" s="122">
        <f>SUM(C33:N33)</f>
        <v>3.5416666666666666E-2</v>
      </c>
    </row>
    <row r="34" spans="2:16" ht="14.1" customHeight="1" x14ac:dyDescent="0.25">
      <c r="B34" s="72" t="s">
        <v>169</v>
      </c>
      <c r="C34" s="85">
        <f>C31-C32-C33</f>
        <v>0.1479166666666667</v>
      </c>
      <c r="D34" s="85">
        <f t="shared" ref="D34:P34" si="1">D31-D32-D33</f>
        <v>0.16527777777777777</v>
      </c>
      <c r="E34" s="85">
        <f t="shared" si="1"/>
        <v>6.5972222222222224E-2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2.1527777777777781E-2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0.40069444444444441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85" t="s">
        <v>193</v>
      </c>
      <c r="D36" s="185"/>
      <c r="E36" s="185" t="s">
        <v>196</v>
      </c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195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60" t="s">
        <v>200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101">
        <v>1.3</v>
      </c>
      <c r="E53" s="210">
        <v>1.77</v>
      </c>
      <c r="F53" s="210">
        <v>1.04</v>
      </c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101">
        <v>1550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</v>
      </c>
      <c r="D72" s="91">
        <v>-156.4</v>
      </c>
      <c r="E72" s="77" t="s">
        <v>120</v>
      </c>
      <c r="F72" s="91">
        <v>18.5</v>
      </c>
      <c r="G72" s="91">
        <v>16.100000000000001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-138.1</v>
      </c>
      <c r="D73" s="91">
        <v>-142.6</v>
      </c>
      <c r="E73" s="78" t="s">
        <v>124</v>
      </c>
      <c r="F73" s="92">
        <v>23.6</v>
      </c>
      <c r="G73" s="92">
        <v>24.1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</v>
      </c>
      <c r="D74" s="91">
        <v>-212.4</v>
      </c>
      <c r="E74" s="78" t="s">
        <v>129</v>
      </c>
      <c r="F74" s="96">
        <v>10</v>
      </c>
      <c r="G74" s="221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</v>
      </c>
      <c r="D75" s="91">
        <v>-116.5</v>
      </c>
      <c r="E75" s="78" t="s">
        <v>134</v>
      </c>
      <c r="F75" s="96">
        <v>50</v>
      </c>
      <c r="G75" s="221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23.4</v>
      </c>
      <c r="D76" s="91">
        <v>20.3</v>
      </c>
      <c r="E76" s="78" t="s">
        <v>139</v>
      </c>
      <c r="F76" s="96">
        <v>40</v>
      </c>
      <c r="G76" s="221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27.8</v>
      </c>
      <c r="D77" s="91">
        <v>23.8</v>
      </c>
      <c r="E77" s="78" t="s">
        <v>144</v>
      </c>
      <c r="F77" s="96">
        <v>160</v>
      </c>
      <c r="G77" s="221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19.5</v>
      </c>
      <c r="D78" s="91">
        <v>17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20.5</v>
      </c>
      <c r="D79" s="91">
        <v>17.7</v>
      </c>
      <c r="E79" s="77" t="s">
        <v>154</v>
      </c>
      <c r="F79" s="91">
        <v>17</v>
      </c>
      <c r="G79" s="91">
        <v>6.4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2.4300000000000001E-5</v>
      </c>
      <c r="D80" s="94">
        <v>2.34E-5</v>
      </c>
      <c r="E80" s="78" t="s">
        <v>159</v>
      </c>
      <c r="F80" s="92">
        <v>27.9</v>
      </c>
      <c r="G80" s="92">
        <v>47.1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4" t="s">
        <v>163</v>
      </c>
      <c r="C84" s="194"/>
    </row>
    <row r="85" spans="2:16" ht="15" customHeight="1" x14ac:dyDescent="0.25">
      <c r="B85" s="195" t="s">
        <v>187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200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2024-09-13T04:26:22Z</dcterms:modified>
</cp:coreProperties>
</file>