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25" i="1" l="1"/>
  <c r="D23" i="1"/>
  <c r="C23" i="1" l="1"/>
  <c r="C25" i="1" s="1"/>
  <c r="E18" i="1" l="1"/>
  <c r="F18" i="1" s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<sst xmlns="http://schemas.openxmlformats.org/spreadsheetml/2006/main" count="209" uniqueCount="192">
  <si>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</si>
  <si>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</si>
  <si>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</si>
  <si>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</si>
  <si>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</si>
  <si>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</si>
  <si>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</si>
  <si>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</si>
  <si>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</si>
  <si>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</si>
  <si>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</si>
  <si>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</si>
  <si>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</si>
  <si>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</si>
  <si>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</si>
  <si>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</si>
  <si>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</si>
  <si>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</si>
  <si>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</si>
  <si>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</si>
  <si>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</si>
  <si>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</si>
  <si>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</si>
  <si>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</si>
  <si>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</si>
  <si>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</si>
  <si>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</si>
  <si>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</si>
  <si>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</si>
  <si>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</si>
  <si>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</si>
  <si>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</si>
  <si>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</si>
  <si>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</si>
  <si>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</si>
  <si>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</si>
  <si>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</si>
  <si>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</si>
  <si>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</si>
  <si>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</si>
  <si>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</si>
  <si>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</si>
  <si>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</si>
  <si>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</si>
  <si>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</si>
  <si>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</si>
  <si>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</si>
  <si>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</si>
  <si>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</si>
  <si>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</si>
  <si>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</si>
  <si>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</si>
  <si>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</si>
  <si>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</si>
  <si>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</si>
  <si>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</si>
  <si>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</si>
  <si>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</si>
  <si>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</si>
  <si>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</si>
  <si>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</si>
  <si>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</si>
  <si>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</si>
  <si>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</si>
  <si>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</si>
  <si>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</si>
  <si>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</si>
  <si>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</si>
  <si>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</si>
  <si>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</si>
  <si>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</si>
  <si>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</si>
  <si>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</si>
  <si>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</si>
  <si>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</si>
  <si>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</si>
  <si>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</si>
  <si>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</si>
  <si>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</si>
  <si>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</si>
  <si>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</si>
  <si>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</si>
  <si>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</si>
  <si>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</si>
  <si>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</si>
  <si>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</si>
  <si>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</si>
  <si>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</si>
  <si>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</si>
  <si>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</si>
  <si>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</si>
  <si>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</si>
  <si>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</si>
  <si>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</si>
  <si>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</si>
  <si>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</si>
  <si>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</si>
  <si>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</si>
  <si>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</si>
  <si>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</si>
  <si>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</si>
  <si>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</si>
  <si>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</si>
  <si>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</si>
  <si>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</si>
  <si>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</si>
  <si>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</si>
  <si>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</si>
  <si>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</si>
  <si>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</si>
  <si>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</si>
  <si>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</si>
  <si>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</si>
  <si>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</si>
  <si>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</si>
  <si>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</si>
  <si>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</si>
  <si>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</si>
  <si>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</si>
  <si>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</si>
  <si>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</si>
  <si>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</si>
  <si>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</si>
  <si>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</si>
  <si>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</si>
  <si>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</si>
  <si>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</si>
  <si>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</si>
  <si>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</si>
  <si>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</si>
  <si>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</si>
  <si>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</si>
  <si>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</si>
  <si>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</si>
  <si>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</si>
  <si>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</si>
  <si>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</si>
  <si>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</si>
  <si>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</si>
  <si>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</si>
  <si>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</si>
  <si>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</si>
  <si>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</si>
  <si>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</si>
  <si>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</si>
  <si>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</si>
  <si>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</si>
  <si>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</si>
  <si>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</si>
  <si>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</si>
  <si>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</si>
  <si>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</si>
  <si>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</si>
  <si>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</si>
  <si>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</si>
  <si>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</si>
  <si>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</si>
  <si>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</si>
  <si>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</si>
  <si>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</si>
  <si>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</si>
  <si>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</si>
  <si>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</si>
  <si>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</si>
  <si>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</si>
  <si>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</si>
  <si>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</si>
  <si>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</si>
  <si>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</si>
  <si>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</si>
  <si>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</si>
  <si>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</si>
  <si>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</si>
  <si>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</si>
  <si>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</si>
  <si>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</si>
  <si>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</si>
  <si>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</si>
  <si>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</si>
  <si>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</si>
  <si>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ALL</t>
    <phoneticPr fontId="3" type="noConversion"/>
  </si>
  <si>
    <t>김부진</t>
    <phoneticPr fontId="3" type="noConversion"/>
  </si>
  <si>
    <t>/  /  /  /</t>
  </si>
  <si>
    <t>SW</t>
    <phoneticPr fontId="3" type="noConversion"/>
  </si>
  <si>
    <t>SW</t>
    <phoneticPr fontId="3" type="noConversion"/>
  </si>
  <si>
    <t>BLG</t>
    <phoneticPr fontId="3" type="noConversion"/>
  </si>
  <si>
    <t>1) 방풍막분리</t>
    <phoneticPr fontId="3" type="noConversion"/>
  </si>
  <si>
    <t>20s/34k 21s/25k 30s/23k 55s/28k</t>
    <phoneticPr fontId="3" type="noConversion"/>
  </si>
  <si>
    <t>20s/21k 36s/27k 54s/28k</t>
    <phoneticPr fontId="3" type="noConversion"/>
  </si>
  <si>
    <t xml:space="preserve"> [17:30] 고습으로 중단후 대기</t>
    <phoneticPr fontId="3" type="noConversion"/>
  </si>
  <si>
    <t>S</t>
    <phoneticPr fontId="3" type="noConversion"/>
  </si>
  <si>
    <t>ALL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</si>
</sst>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/>
      <protection locked="0"/>
    </xf>
    <xf numFmtId="0" fontId="56" fillId="0" borderId="0" xfId="0" applyFont="1" applyBorder="1" applyAlignment="1" applyProtection="1">
      <alignment horizontal="left" vertical="center"/>
      <protection locked="0"/>
    </xf>
    <xf numFmtId="0" fontId="56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K16" sqref="K1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6" t="s">
        <v>0</v>
      </c>
      <c r="C2" s="19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7">
        <v>45502</v>
      </c>
      <c r="D3" s="198"/>
      <c r="E3" s="1"/>
      <c r="F3" s="1"/>
      <c r="G3" s="1"/>
      <c r="H3" s="1"/>
      <c r="I3" s="1"/>
      <c r="J3" s="1"/>
      <c r="K3" s="35" t="s">
        <v>2</v>
      </c>
      <c r="L3" s="199">
        <f>(P31-(P32+P33))/P31*100</f>
        <v>7.9439252336448565</v>
      </c>
      <c r="M3" s="199"/>
      <c r="N3" s="35" t="s">
        <v>3</v>
      </c>
      <c r="O3" s="199">
        <f>(P31-P33)/P31*100</f>
        <v>100</v>
      </c>
      <c r="P3" s="199"/>
    </row>
    <row r="4" spans="2:16" ht="14.25" customHeight="1" x14ac:dyDescent="0.25">
      <c r="B4" s="2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6" t="s">
        <v>6</v>
      </c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8">
        <v>0.70833333333333337</v>
      </c>
      <c r="D9" s="129">
        <v>3</v>
      </c>
      <c r="E9" s="129">
        <v>1.8</v>
      </c>
      <c r="F9" s="129">
        <v>82</v>
      </c>
      <c r="G9" s="95" t="s">
        <v>183</v>
      </c>
      <c r="H9" s="103">
        <v>1</v>
      </c>
      <c r="I9" s="119">
        <v>37.299999999999997</v>
      </c>
      <c r="J9" s="104">
        <f>IF(L9, 1, 0) + IF(M9, 2, 0) + IF(N9, 4, 0) + IF(O9, 8, 0) + IF(P9, 16, 0)</f>
        <v>4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0</v>
      </c>
      <c r="P9" s="7" t="b">
        <v>0</v>
      </c>
    </row>
    <row r="10" spans="2:16" s="80" customFormat="1" ht="14.25" customHeight="1" x14ac:dyDescent="0.25">
      <c r="B10" s="81" t="s">
        <v>22</v>
      </c>
      <c r="C10" s="137">
        <v>0.91666666666666663</v>
      </c>
      <c r="D10" s="138"/>
      <c r="E10" s="138">
        <v>-1.3</v>
      </c>
      <c r="F10" s="138">
        <v>86</v>
      </c>
      <c r="G10" s="134" t="s">
        <v>184</v>
      </c>
      <c r="H10" s="138">
        <v>3.4</v>
      </c>
      <c r="I10" s="139"/>
      <c r="J10" s="140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220">
        <v>0.16666666666666666</v>
      </c>
      <c r="D11" s="221"/>
      <c r="E11" s="221">
        <v>-0.2</v>
      </c>
      <c r="F11" s="221">
        <v>81</v>
      </c>
      <c r="G11" s="136" t="s">
        <v>190</v>
      </c>
      <c r="H11" s="221">
        <v>4.5</v>
      </c>
      <c r="I11" s="222"/>
      <c r="J11" s="140">
        <f>IF(L11, 1, 0) + IF(M11, 2, 0) + IF(N11, 4, 0) + IF(O11, 8, 0) + IF(P11, 16, 0)</f>
        <v>4</v>
      </c>
      <c r="K11" s="83" t="b">
        <v>0</v>
      </c>
      <c r="L11" s="83" t="b">
        <v>0</v>
      </c>
      <c r="M11" s="83" t="b">
        <v>0</v>
      </c>
      <c r="N11" s="83" t="b">
        <v>1</v>
      </c>
      <c r="O11" s="83" t="b">
        <v>0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23.458333333333336</v>
      </c>
      <c r="D12" s="12">
        <f>AVERAGE(D9:D11)</f>
        <v>3</v>
      </c>
      <c r="E12" s="12">
        <f>AVERAGE(E9:E11)</f>
        <v>9.9999999999999992E-2</v>
      </c>
      <c r="F12" s="13">
        <f>AVERAGE(F9:F11)</f>
        <v>83</v>
      </c>
      <c r="G12" s="14"/>
      <c r="H12" s="15">
        <f>AVERAGE(H9:H11)</f>
        <v>2.9666666666666668</v>
      </c>
      <c r="I12" s="16"/>
      <c r="J12" s="17">
        <f>AVERAGE(J9:J11)</f>
        <v>4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6" t="s">
        <v>25</v>
      </c>
      <c r="C14" s="19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6" t="s">
        <v>177</v>
      </c>
      <c r="D16" s="118" t="s">
        <v>180</v>
      </c>
      <c r="E16" s="118" t="s">
        <v>185</v>
      </c>
      <c r="F16" s="118" t="s">
        <v>191</v>
      </c>
      <c r="G16" s="118"/>
      <c r="H16" s="118"/>
      <c r="I16" s="85"/>
      <c r="J16" s="114"/>
      <c r="K16" s="86"/>
      <c r="L16" s="85"/>
      <c r="M16" s="85"/>
      <c r="N16" s="85"/>
      <c r="O16" s="85"/>
      <c r="P16" s="118" t="s">
        <v>41</v>
      </c>
    </row>
    <row r="17" spans="2:16" ht="14.1" customHeight="1" x14ac:dyDescent="0.25">
      <c r="B17" s="24" t="s">
        <v>42</v>
      </c>
      <c r="C17" s="117">
        <v>0.63611111111111118</v>
      </c>
      <c r="D17" s="117">
        <v>0.63750000000000007</v>
      </c>
      <c r="E17" s="117">
        <v>0.69374999999999998</v>
      </c>
      <c r="F17" s="117">
        <v>0.16666666666666666</v>
      </c>
      <c r="G17" s="117"/>
      <c r="H17" s="117"/>
      <c r="I17" s="86"/>
      <c r="J17" s="86"/>
      <c r="K17" s="86"/>
      <c r="L17" s="86"/>
      <c r="M17" s="86"/>
      <c r="N17" s="86"/>
      <c r="O17" s="86"/>
      <c r="P17" s="117">
        <v>0.17083333333333331</v>
      </c>
    </row>
    <row r="18" spans="2:16" ht="14.1" customHeight="1" x14ac:dyDescent="0.25">
      <c r="B18" s="24" t="s">
        <v>43</v>
      </c>
      <c r="C18" s="118">
        <v>32986</v>
      </c>
      <c r="D18" s="118">
        <f>C18+1</f>
        <v>32987</v>
      </c>
      <c r="E18" s="118">
        <f>D19+1</f>
        <v>32999</v>
      </c>
      <c r="F18" s="118">
        <f t="shared" ref="F18:G18" si="0">E19+1</f>
        <v>33019</v>
      </c>
      <c r="G18" s="118"/>
      <c r="H18" s="118"/>
      <c r="I18" s="85"/>
      <c r="J18" s="85"/>
      <c r="K18" s="85"/>
      <c r="L18" s="85"/>
      <c r="M18" s="85"/>
      <c r="N18" s="85"/>
      <c r="O18" s="85"/>
      <c r="P18" s="118">
        <f>MAX(C18:O19)+1</f>
        <v>33024</v>
      </c>
    </row>
    <row r="19" spans="2:16" ht="14.1" customHeight="1" thickBot="1" x14ac:dyDescent="0.3">
      <c r="B19" s="9" t="s">
        <v>44</v>
      </c>
      <c r="C19" s="87"/>
      <c r="D19" s="118">
        <v>32998</v>
      </c>
      <c r="E19" s="118">
        <v>33018</v>
      </c>
      <c r="F19" s="118">
        <f>F18+4</f>
        <v>33023</v>
      </c>
      <c r="G19" s="118"/>
      <c r="H19" s="118"/>
      <c r="I19" s="85"/>
      <c r="J19" s="85"/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10"/>
      <c r="D20" s="111">
        <f>IF(ISNUMBER(D18),D19-D18+1,"")</f>
        <v>12</v>
      </c>
      <c r="E20" s="22">
        <f t="shared" ref="E20:O20" si="1">IF(ISNUMBER(E18),E19-E18+1,"")</f>
        <v>20</v>
      </c>
      <c r="F20" s="115">
        <f t="shared" si="1"/>
        <v>5</v>
      </c>
      <c r="G20" s="97" t="str">
        <f t="shared" si="1"/>
        <v/>
      </c>
      <c r="H20" s="22" t="str">
        <f t="shared" si="1"/>
        <v/>
      </c>
      <c r="I20" s="97" t="str">
        <f t="shared" si="1"/>
        <v/>
      </c>
      <c r="J20" s="97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8" t="s">
        <v>46</v>
      </c>
      <c r="C22" s="24" t="s">
        <v>21</v>
      </c>
      <c r="D22" s="24" t="s">
        <v>23</v>
      </c>
      <c r="E22" s="24" t="s">
        <v>47</v>
      </c>
      <c r="F22" s="209" t="s">
        <v>48</v>
      </c>
      <c r="G22" s="209"/>
      <c r="H22" s="209"/>
      <c r="I22" s="209"/>
      <c r="J22" s="24" t="s">
        <v>21</v>
      </c>
      <c r="K22" s="24" t="s">
        <v>23</v>
      </c>
      <c r="L22" s="24" t="s">
        <v>47</v>
      </c>
      <c r="M22" s="209" t="s">
        <v>48</v>
      </c>
      <c r="N22" s="209"/>
      <c r="O22" s="209"/>
      <c r="P22" s="209"/>
    </row>
    <row r="23" spans="2:16" ht="13.5" customHeight="1" x14ac:dyDescent="0.25">
      <c r="B23" s="208"/>
      <c r="C23" s="106">
        <f>D18+5</f>
        <v>32992</v>
      </c>
      <c r="D23" s="106">
        <f>C23+3</f>
        <v>32995</v>
      </c>
      <c r="E23" s="125" t="s">
        <v>49</v>
      </c>
      <c r="F23" s="210" t="s">
        <v>187</v>
      </c>
      <c r="G23" s="210"/>
      <c r="H23" s="210"/>
      <c r="I23" s="210"/>
      <c r="J23" s="106"/>
      <c r="K23" s="106"/>
      <c r="L23" s="95" t="s">
        <v>50</v>
      </c>
      <c r="M23" s="207" t="s">
        <v>179</v>
      </c>
      <c r="N23" s="207"/>
      <c r="O23" s="207"/>
      <c r="P23" s="207"/>
    </row>
    <row r="24" spans="2:16" ht="13.5" customHeight="1" x14ac:dyDescent="0.25">
      <c r="B24" s="208"/>
      <c r="C24" s="107"/>
      <c r="D24" s="107"/>
      <c r="E24" s="126" t="s">
        <v>178</v>
      </c>
      <c r="F24" s="210" t="s">
        <v>182</v>
      </c>
      <c r="G24" s="210"/>
      <c r="H24" s="210"/>
      <c r="I24" s="210"/>
      <c r="J24" s="107"/>
      <c r="K24" s="107"/>
      <c r="L24" s="95" t="s">
        <v>52</v>
      </c>
      <c r="M24" s="207" t="s">
        <v>179</v>
      </c>
      <c r="N24" s="207"/>
      <c r="O24" s="207"/>
      <c r="P24" s="207"/>
    </row>
    <row r="25" spans="2:16" ht="13.5" customHeight="1" x14ac:dyDescent="0.25">
      <c r="B25" s="208"/>
      <c r="C25" s="107">
        <f>D23+1</f>
        <v>32996</v>
      </c>
      <c r="D25" s="107">
        <f>C25+2</f>
        <v>32998</v>
      </c>
      <c r="E25" s="126" t="s">
        <v>52</v>
      </c>
      <c r="F25" s="210" t="s">
        <v>188</v>
      </c>
      <c r="G25" s="210"/>
      <c r="H25" s="210"/>
      <c r="I25" s="210"/>
      <c r="J25" s="107"/>
      <c r="K25" s="107"/>
      <c r="L25" s="95" t="s">
        <v>51</v>
      </c>
      <c r="M25" s="207" t="s">
        <v>179</v>
      </c>
      <c r="N25" s="207"/>
      <c r="O25" s="207"/>
      <c r="P25" s="207"/>
    </row>
    <row r="26" spans="2:16" ht="13.5" customHeight="1" x14ac:dyDescent="0.25">
      <c r="B26" s="208"/>
      <c r="C26" s="107"/>
      <c r="D26" s="107"/>
      <c r="E26" s="126" t="s">
        <v>50</v>
      </c>
      <c r="F26" s="210" t="s">
        <v>182</v>
      </c>
      <c r="G26" s="210"/>
      <c r="H26" s="210"/>
      <c r="I26" s="210"/>
      <c r="J26" s="96"/>
      <c r="K26" s="96"/>
      <c r="L26" s="95" t="s">
        <v>49</v>
      </c>
      <c r="M26" s="207" t="s">
        <v>179</v>
      </c>
      <c r="N26" s="207"/>
      <c r="O26" s="207"/>
      <c r="P26" s="20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6" t="s">
        <v>53</v>
      </c>
      <c r="C28" s="196"/>
      <c r="D28" s="19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09">
        <v>0.30972222222222223</v>
      </c>
      <c r="D30" s="112">
        <v>0.1361111111111111</v>
      </c>
      <c r="E30" s="112"/>
      <c r="F30" s="112"/>
      <c r="G30" s="112"/>
      <c r="H30" s="112"/>
      <c r="I30" s="112"/>
      <c r="J30" s="112"/>
      <c r="K30" s="113"/>
      <c r="L30" s="112"/>
      <c r="M30" s="112"/>
      <c r="N30" s="112"/>
      <c r="O30" s="112"/>
      <c r="P30" s="105">
        <f>SUM(C30:J30,L30:N30)</f>
        <v>0.4458333333333333</v>
      </c>
    </row>
    <row r="31" spans="2:16" ht="14.1" customHeight="1" x14ac:dyDescent="0.25">
      <c r="B31" s="25" t="s">
        <v>172</v>
      </c>
      <c r="C31" s="130">
        <v>0.30972222222222223</v>
      </c>
      <c r="D31" s="131">
        <v>0.1361111111111111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20"/>
      <c r="P31" s="105">
        <f>SUM(C31:N31)</f>
        <v>0.4458333333333333</v>
      </c>
    </row>
    <row r="32" spans="2:16" ht="14.1" customHeight="1" x14ac:dyDescent="0.25">
      <c r="B32" s="25" t="s">
        <v>68</v>
      </c>
      <c r="C32" s="132">
        <v>0.27430555555555552</v>
      </c>
      <c r="D32" s="133">
        <v>0.1361111111111111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21"/>
      <c r="P32" s="105">
        <f>SUM(C32:N32)</f>
        <v>0.41041666666666665</v>
      </c>
    </row>
    <row r="33" spans="2:16" ht="14.1" customHeight="1" thickBot="1" x14ac:dyDescent="0.3">
      <c r="B33" s="25" t="s">
        <v>69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4"/>
      <c r="P33" s="127">
        <f>SUM(C33:N33)</f>
        <v>0</v>
      </c>
    </row>
    <row r="34" spans="2:16" ht="14.1" customHeight="1" x14ac:dyDescent="0.25">
      <c r="B34" s="72" t="s">
        <v>170</v>
      </c>
      <c r="C34" s="90">
        <f>C31-C32-C33</f>
        <v>3.5416666666666707E-2</v>
      </c>
      <c r="D34" s="90">
        <f t="shared" ref="D34:P34" si="2">D31-D32-D33</f>
        <v>0</v>
      </c>
      <c r="E34" s="90">
        <f t="shared" si="2"/>
        <v>0</v>
      </c>
      <c r="F34" s="90">
        <f t="shared" si="2"/>
        <v>0</v>
      </c>
      <c r="G34" s="90">
        <f t="shared" si="2"/>
        <v>0</v>
      </c>
      <c r="H34" s="90">
        <f t="shared" si="2"/>
        <v>0</v>
      </c>
      <c r="I34" s="90">
        <f t="shared" si="2"/>
        <v>0</v>
      </c>
      <c r="J34" s="90">
        <f t="shared" si="2"/>
        <v>0</v>
      </c>
      <c r="K34" s="90">
        <f t="shared" si="2"/>
        <v>0</v>
      </c>
      <c r="L34" s="90">
        <f t="shared" si="2"/>
        <v>0</v>
      </c>
      <c r="M34" s="90">
        <f t="shared" si="2"/>
        <v>0</v>
      </c>
      <c r="N34" s="90">
        <f t="shared" si="2"/>
        <v>0</v>
      </c>
      <c r="O34" s="89"/>
      <c r="P34" s="73">
        <f t="shared" si="2"/>
        <v>3.5416666666666652E-2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93" t="s">
        <v>70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</row>
    <row r="37" spans="2:16" ht="18" customHeight="1" x14ac:dyDescent="0.25">
      <c r="B37" s="194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  <row r="38" spans="2:16" ht="18" customHeight="1" x14ac:dyDescent="0.25">
      <c r="B38" s="194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</row>
    <row r="39" spans="2:16" ht="18" customHeight="1" x14ac:dyDescent="0.25">
      <c r="B39" s="194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</row>
    <row r="40" spans="2:16" ht="18" customHeight="1" x14ac:dyDescent="0.25">
      <c r="B40" s="194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</row>
    <row r="41" spans="2:16" ht="18" customHeight="1" x14ac:dyDescent="0.25">
      <c r="B41" s="195"/>
      <c r="C41" s="192"/>
      <c r="D41" s="192"/>
      <c r="E41" s="192"/>
      <c r="F41" s="192"/>
      <c r="G41" s="191"/>
      <c r="H41" s="191"/>
      <c r="I41" s="191"/>
      <c r="J41" s="191"/>
      <c r="K41" s="191"/>
      <c r="L41" s="191"/>
      <c r="M41" s="191"/>
      <c r="N41" s="191"/>
      <c r="O41" s="191"/>
      <c r="P41" s="19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2" t="s">
        <v>71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4"/>
    </row>
    <row r="44" spans="2:16" ht="14.1" customHeight="1" x14ac:dyDescent="0.25">
      <c r="B44" s="185" t="s">
        <v>189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69"/>
      <c r="C52" s="170"/>
      <c r="D52" s="167"/>
      <c r="E52" s="167"/>
      <c r="F52" s="167"/>
      <c r="G52" s="170"/>
      <c r="H52" s="170"/>
      <c r="I52" s="170"/>
      <c r="J52" s="170"/>
      <c r="K52" s="170"/>
      <c r="L52" s="170"/>
      <c r="M52" s="170"/>
      <c r="N52" s="170"/>
      <c r="O52" s="170"/>
      <c r="P52" s="171"/>
    </row>
    <row r="53" spans="2:16" ht="14.1" customHeight="1" thickTop="1" thickBot="1" x14ac:dyDescent="0.3">
      <c r="B53" s="172" t="s">
        <v>169</v>
      </c>
      <c r="C53" s="173"/>
      <c r="D53" s="102"/>
      <c r="E53" s="102"/>
      <c r="F53" s="102"/>
      <c r="G53" s="176"/>
      <c r="H53" s="177"/>
      <c r="I53" s="177"/>
      <c r="J53" s="177"/>
      <c r="K53" s="177"/>
      <c r="L53" s="177"/>
      <c r="M53" s="177"/>
      <c r="N53" s="177"/>
      <c r="O53" s="177"/>
      <c r="P53" s="178"/>
    </row>
    <row r="54" spans="2:16" ht="14.1" customHeight="1" thickTop="1" thickBot="1" x14ac:dyDescent="0.3">
      <c r="B54" s="174" t="s">
        <v>168</v>
      </c>
      <c r="C54" s="175"/>
      <c r="D54" s="175"/>
      <c r="E54" s="175"/>
      <c r="F54" s="135">
        <v>817</v>
      </c>
      <c r="G54" s="179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25"/>
    <row r="56" spans="2:16" ht="17.25" customHeight="1" x14ac:dyDescent="0.25">
      <c r="B56" s="153" t="s">
        <v>72</v>
      </c>
      <c r="C56" s="15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00000000000001" customHeight="1" x14ac:dyDescent="0.2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00000000000001" customHeight="1" x14ac:dyDescent="0.25">
      <c r="B59" s="141" t="s">
        <v>79</v>
      </c>
      <c r="C59" s="142"/>
      <c r="D59" s="32" t="b">
        <v>1</v>
      </c>
      <c r="E59" s="141" t="s">
        <v>80</v>
      </c>
      <c r="F59" s="142"/>
      <c r="G59" s="32" t="b">
        <v>1</v>
      </c>
      <c r="H59" s="149" t="s">
        <v>81</v>
      </c>
      <c r="I59" s="142"/>
      <c r="J59" s="32" t="b">
        <v>1</v>
      </c>
      <c r="K59" s="149" t="s">
        <v>82</v>
      </c>
      <c r="L59" s="142"/>
      <c r="M59" s="32" t="b">
        <v>1</v>
      </c>
      <c r="N59" s="150" t="s">
        <v>83</v>
      </c>
      <c r="O59" s="142"/>
      <c r="P59" s="32" t="b">
        <v>1</v>
      </c>
    </row>
    <row r="60" spans="2:16" ht="20.100000000000001" customHeight="1" x14ac:dyDescent="0.25">
      <c r="B60" s="141" t="s">
        <v>84</v>
      </c>
      <c r="C60" s="142"/>
      <c r="D60" s="32" t="b">
        <v>1</v>
      </c>
      <c r="E60" s="141" t="s">
        <v>85</v>
      </c>
      <c r="F60" s="142"/>
      <c r="G60" s="32" t="b">
        <v>1</v>
      </c>
      <c r="H60" s="149" t="s">
        <v>86</v>
      </c>
      <c r="I60" s="142"/>
      <c r="J60" s="32" t="b">
        <v>1</v>
      </c>
      <c r="K60" s="149" t="s">
        <v>87</v>
      </c>
      <c r="L60" s="142"/>
      <c r="M60" s="32" t="b">
        <v>1</v>
      </c>
      <c r="N60" s="150" t="s">
        <v>88</v>
      </c>
      <c r="O60" s="142"/>
      <c r="P60" s="32" t="b">
        <v>1</v>
      </c>
    </row>
    <row r="61" spans="2:16" ht="20.100000000000001" customHeight="1" x14ac:dyDescent="0.25">
      <c r="B61" s="141" t="s">
        <v>89</v>
      </c>
      <c r="C61" s="142"/>
      <c r="D61" s="32" t="b">
        <v>1</v>
      </c>
      <c r="E61" s="141" t="s">
        <v>90</v>
      </c>
      <c r="F61" s="142"/>
      <c r="G61" s="32" t="b">
        <v>1</v>
      </c>
      <c r="H61" s="149" t="s">
        <v>91</v>
      </c>
      <c r="I61" s="142"/>
      <c r="J61" s="32" t="b">
        <v>1</v>
      </c>
      <c r="K61" s="149" t="s">
        <v>92</v>
      </c>
      <c r="L61" s="142"/>
      <c r="M61" s="32" t="b">
        <v>1</v>
      </c>
      <c r="N61" s="150" t="s">
        <v>93</v>
      </c>
      <c r="O61" s="142"/>
      <c r="P61" s="32" t="b">
        <v>1</v>
      </c>
    </row>
    <row r="62" spans="2:16" ht="20.100000000000001" customHeight="1" x14ac:dyDescent="0.25">
      <c r="B62" s="149" t="s">
        <v>91</v>
      </c>
      <c r="C62" s="142"/>
      <c r="D62" s="32" t="b">
        <v>1</v>
      </c>
      <c r="E62" s="141" t="s">
        <v>94</v>
      </c>
      <c r="F62" s="142"/>
      <c r="G62" s="32" t="b">
        <v>1</v>
      </c>
      <c r="H62" s="149" t="s">
        <v>95</v>
      </c>
      <c r="I62" s="142"/>
      <c r="J62" s="32" t="b">
        <v>0</v>
      </c>
      <c r="K62" s="149" t="s">
        <v>96</v>
      </c>
      <c r="L62" s="142"/>
      <c r="M62" s="32" t="b">
        <v>1</v>
      </c>
      <c r="N62" s="150" t="s">
        <v>86</v>
      </c>
      <c r="O62" s="142"/>
      <c r="P62" s="32" t="b">
        <v>1</v>
      </c>
    </row>
    <row r="63" spans="2:16" ht="20.100000000000001" customHeight="1" x14ac:dyDescent="0.25">
      <c r="B63" s="149" t="s">
        <v>97</v>
      </c>
      <c r="C63" s="142"/>
      <c r="D63" s="32" t="b">
        <v>1</v>
      </c>
      <c r="E63" s="141" t="s">
        <v>98</v>
      </c>
      <c r="F63" s="142"/>
      <c r="G63" s="32" t="b">
        <v>1</v>
      </c>
      <c r="H63" s="37"/>
      <c r="I63" s="38"/>
      <c r="J63" s="39"/>
      <c r="K63" s="149" t="s">
        <v>99</v>
      </c>
      <c r="L63" s="142"/>
      <c r="M63" s="32" t="b">
        <v>1</v>
      </c>
      <c r="N63" s="150" t="s">
        <v>167</v>
      </c>
      <c r="O63" s="142"/>
      <c r="P63" s="32" t="b">
        <v>1</v>
      </c>
    </row>
    <row r="64" spans="2:16" ht="20.100000000000001" customHeight="1" x14ac:dyDescent="0.25">
      <c r="B64" s="149" t="s">
        <v>100</v>
      </c>
      <c r="C64" s="142"/>
      <c r="D64" s="32" t="b">
        <v>0</v>
      </c>
      <c r="E64" s="141" t="s">
        <v>101</v>
      </c>
      <c r="F64" s="142"/>
      <c r="G64" s="32" t="b">
        <v>1</v>
      </c>
      <c r="H64" s="40"/>
      <c r="I64" s="41"/>
      <c r="J64" s="42"/>
      <c r="K64" s="151" t="s">
        <v>102</v>
      </c>
      <c r="L64" s="15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1" t="s">
        <v>165</v>
      </c>
      <c r="F65" s="14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3" t="s">
        <v>108</v>
      </c>
      <c r="C69" s="143"/>
      <c r="D69" s="50"/>
      <c r="E69" s="50"/>
      <c r="F69" s="145" t="s">
        <v>109</v>
      </c>
      <c r="G69" s="147" t="s">
        <v>110</v>
      </c>
      <c r="H69" s="50"/>
      <c r="I69" s="143" t="s">
        <v>111</v>
      </c>
      <c r="J69" s="143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144"/>
      <c r="C70" s="144"/>
      <c r="D70" s="54"/>
      <c r="E70" s="55"/>
      <c r="F70" s="146"/>
      <c r="G70" s="148"/>
      <c r="H70" s="56"/>
      <c r="I70" s="144"/>
      <c r="J70" s="144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0</v>
      </c>
      <c r="Q71" s="71"/>
    </row>
    <row r="72" spans="2:17" ht="20.100000000000001" customHeight="1" x14ac:dyDescent="0.25">
      <c r="B72" s="68" t="s">
        <v>120</v>
      </c>
      <c r="C72" s="98">
        <v>-154.602</v>
      </c>
      <c r="D72" s="98">
        <v>-156.50299999999999</v>
      </c>
      <c r="E72" s="78" t="s">
        <v>121</v>
      </c>
      <c r="F72" s="98">
        <v>15.8</v>
      </c>
      <c r="G72" s="98">
        <v>16.7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-138.75700000000001</v>
      </c>
      <c r="D73" s="98">
        <v>-142.58099999999999</v>
      </c>
      <c r="E73" s="79" t="s">
        <v>125</v>
      </c>
      <c r="F73" s="99">
        <v>24</v>
      </c>
      <c r="G73" s="99">
        <v>24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-210.77</v>
      </c>
      <c r="D74" s="98">
        <v>-211.62799999999999</v>
      </c>
      <c r="E74" s="79" t="s">
        <v>130</v>
      </c>
      <c r="F74" s="108">
        <v>10</v>
      </c>
      <c r="G74" s="223">
        <v>10</v>
      </c>
      <c r="H74" s="91"/>
      <c r="I74" s="65" t="s">
        <v>131</v>
      </c>
      <c r="J74" s="33">
        <v>0</v>
      </c>
      <c r="K74" s="66" t="s">
        <v>132</v>
      </c>
      <c r="L74" s="33">
        <v>0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-113.015</v>
      </c>
      <c r="D75" s="98">
        <v>-118.044</v>
      </c>
      <c r="E75" s="79" t="s">
        <v>135</v>
      </c>
      <c r="F75" s="108">
        <v>40</v>
      </c>
      <c r="G75" s="223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21.690999999999999</v>
      </c>
      <c r="D76" s="98">
        <v>20.161999999999999</v>
      </c>
      <c r="E76" s="79" t="s">
        <v>140</v>
      </c>
      <c r="F76" s="108">
        <v>35</v>
      </c>
      <c r="G76" s="223">
        <v>35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25.875</v>
      </c>
      <c r="D77" s="98">
        <v>23.937000000000001</v>
      </c>
      <c r="E77" s="79" t="s">
        <v>145</v>
      </c>
      <c r="F77" s="108">
        <v>160</v>
      </c>
      <c r="G77" s="223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18.010999999999999</v>
      </c>
      <c r="D78" s="98">
        <v>16.626999999999999</v>
      </c>
      <c r="E78" s="79" t="s">
        <v>150</v>
      </c>
      <c r="F78" s="100"/>
      <c r="G78" s="100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18.87</v>
      </c>
      <c r="D79" s="98">
        <v>17.472000000000001</v>
      </c>
      <c r="E79" s="78" t="s">
        <v>155</v>
      </c>
      <c r="F79" s="98">
        <v>13</v>
      </c>
      <c r="G79" s="98">
        <v>4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2.1699999999999999E-5</v>
      </c>
      <c r="D80" s="101">
        <v>2.1699999999999999E-5</v>
      </c>
      <c r="E80" s="79" t="s">
        <v>160</v>
      </c>
      <c r="F80" s="99">
        <v>38</v>
      </c>
      <c r="G80" s="99">
        <v>67</v>
      </c>
      <c r="H80" s="91"/>
      <c r="I80" s="66" t="s">
        <v>161</v>
      </c>
      <c r="J80" s="33">
        <v>0</v>
      </c>
      <c r="K80" s="65" t="s">
        <v>162</v>
      </c>
      <c r="L80" s="33">
        <v>4</v>
      </c>
      <c r="M80" s="66" t="s">
        <v>163</v>
      </c>
      <c r="N80" s="33">
        <v>0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200" t="s">
        <v>164</v>
      </c>
      <c r="C84" s="200"/>
    </row>
    <row r="85" spans="2:16" ht="15" customHeight="1" x14ac:dyDescent="0.25">
      <c r="B85" s="201" t="s">
        <v>186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3"/>
    </row>
    <row r="86" spans="2:16" ht="15" customHeight="1" x14ac:dyDescent="0.25">
      <c r="B86" s="204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6"/>
    </row>
    <row r="87" spans="2:16" ht="15" customHeight="1" x14ac:dyDescent="0.25">
      <c r="B87" s="204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6"/>
    </row>
    <row r="88" spans="2:16" ht="15" customHeight="1" x14ac:dyDescent="0.25">
      <c r="B88" s="2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6"/>
    </row>
    <row r="89" spans="2:16" ht="15" customHeight="1" x14ac:dyDescent="0.25">
      <c r="B89" s="211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3"/>
    </row>
    <row r="90" spans="2:16" ht="15" customHeight="1" x14ac:dyDescent="0.25">
      <c r="B90" s="217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9"/>
    </row>
    <row r="91" spans="2:16" ht="15" customHeight="1" x14ac:dyDescent="0.25">
      <c r="B91" s="217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9"/>
    </row>
    <row r="92" spans="2:16" ht="15" customHeight="1" x14ac:dyDescent="0.25">
      <c r="B92" s="211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3"/>
    </row>
    <row r="93" spans="2:16" ht="15" customHeight="1" x14ac:dyDescent="0.25">
      <c r="B93" s="211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3"/>
    </row>
    <row r="94" spans="2:16" ht="15" customHeight="1" x14ac:dyDescent="0.25">
      <c r="B94" s="211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3"/>
    </row>
    <row r="95" spans="2:16" ht="15" customHeight="1" x14ac:dyDescent="0.25">
      <c r="B95" s="211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3"/>
    </row>
    <row r="96" spans="2:16" ht="15" customHeight="1" x14ac:dyDescent="0.25">
      <c r="B96" s="211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3"/>
    </row>
    <row r="97" spans="2:16" ht="15" customHeight="1" x14ac:dyDescent="0.25">
      <c r="B97" s="211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3"/>
    </row>
    <row r="98" spans="2:16" ht="15" customHeight="1" x14ac:dyDescent="0.25">
      <c r="B98" s="211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3"/>
    </row>
    <row r="99" spans="2:16" ht="15" customHeight="1" x14ac:dyDescent="0.25">
      <c r="B99" s="214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2024-07-30T04:11:38Z</dcterms:modified>
</cp:coreProperties>
</file>