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7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3" i="1"/>
  <c r="C23" i="1"/>
  <c r="C25" i="1" s="1"/>
  <c r="D18" i="1" l="1"/>
  <c r="G18" i="1" l="1"/>
  <c r="H18" i="1" l="1"/>
  <c r="H19" i="1" s="1"/>
  <c r="F18" i="1"/>
  <c r="E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<sst xmlns="http://schemas.openxmlformats.org/spreadsheetml/2006/main" count="213" uniqueCount="195">
  <si>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</si>
  <si>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</si>
  <si>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</si>
  <si>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</si>
  <si>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</si>
  <si>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</si>
  <si>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</si>
  <si>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</si>
  <si>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</si>
  <si>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</si>
  <si>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</si>
  <si>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</si>
  <si>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</si>
  <si>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</si>
  <si>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</si>
  <si>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</si>
  <si>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</si>
  <si>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</si>
  <si>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</si>
  <si>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</si>
  <si>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</si>
  <si>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</si>
  <si>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</si>
  <si>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</si>
  <si>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</si>
  <si>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</si>
  <si>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</si>
  <si>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</si>
  <si>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</si>
  <si>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</si>
  <si>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</si>
  <si>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</si>
  <si>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</si>
  <si>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</si>
  <si>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</si>
  <si>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</si>
  <si>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</si>
  <si>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</si>
  <si>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</si>
  <si>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</si>
  <si>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</si>
  <si>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</si>
  <si>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</si>
  <si>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</si>
  <si>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</si>
  <si>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</si>
  <si>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</si>
  <si>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</si>
  <si>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</si>
  <si>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</si>
  <si>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</si>
  <si>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</si>
  <si>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</si>
  <si>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</si>
  <si>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</si>
  <si>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</si>
  <si>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</si>
  <si>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</si>
  <si>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</si>
  <si>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</si>
  <si>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</si>
  <si>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</si>
  <si>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</si>
  <si>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</si>
  <si>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</si>
  <si>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</si>
  <si>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</si>
  <si>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</si>
  <si>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</si>
  <si>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</si>
  <si>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</si>
  <si>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</si>
  <si>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</si>
  <si>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</si>
  <si>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</si>
  <si>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</si>
  <si>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</si>
  <si>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</si>
  <si>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</si>
  <si>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</si>
  <si>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</si>
  <si>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</si>
  <si>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</si>
  <si>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</si>
  <si>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</si>
  <si>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</si>
  <si>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</si>
  <si>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</si>
  <si>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</si>
  <si>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</si>
  <si>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</si>
  <si>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</si>
  <si>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</si>
  <si>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</si>
  <si>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</si>
  <si>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</si>
  <si>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</si>
  <si>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</si>
  <si>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</si>
  <si>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</si>
  <si>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</si>
  <si>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</si>
  <si>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</si>
  <si>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</si>
  <si>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</si>
  <si>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</si>
  <si>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</si>
  <si>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</si>
  <si>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</si>
  <si>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</si>
  <si>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</si>
  <si>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</si>
  <si>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</si>
  <si>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</si>
  <si>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</si>
  <si>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</si>
  <si>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</si>
  <si>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</si>
  <si>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</si>
  <si>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</si>
  <si>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</si>
  <si>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</si>
  <si>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</si>
  <si>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</si>
  <si>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</si>
  <si>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</si>
  <si>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</si>
  <si>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</si>
  <si>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</si>
  <si>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</si>
  <si>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</si>
  <si>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</si>
  <si>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</si>
  <si>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</si>
  <si>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</si>
  <si>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</si>
  <si>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</si>
  <si>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</si>
  <si>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</si>
  <si>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</si>
  <si>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</si>
  <si>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</si>
  <si>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</si>
  <si>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</si>
  <si>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</si>
  <si>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</si>
  <si>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</si>
  <si>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</si>
  <si>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</si>
  <si>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</si>
  <si>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</si>
  <si>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</si>
  <si>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</si>
  <si>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</si>
  <si>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</si>
  <si>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</si>
  <si>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</si>
  <si>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</si>
  <si>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</si>
  <si>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</si>
  <si>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</si>
  <si>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</si>
  <si>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</si>
  <si>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</si>
  <si>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</si>
  <si>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</si>
  <si>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</si>
  <si>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</si>
  <si>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</si>
  <si>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</si>
  <si>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</si>
  <si>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</si>
  <si>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</si>
  <si>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</si>
  <si>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</si>
  <si>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</si>
  <si>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</si>
  <si>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</si>
  <si>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</si>
  <si>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/  /  /  /</t>
    <phoneticPr fontId="3" type="noConversion"/>
  </si>
  <si>
    <t>ALL</t>
    <phoneticPr fontId="3" type="noConversion"/>
  </si>
  <si>
    <t>BLG</t>
    <phoneticPr fontId="3" type="noConversion"/>
  </si>
  <si>
    <t>KSP</t>
    <phoneticPr fontId="3" type="noConversion"/>
  </si>
  <si>
    <t>TMT</t>
    <phoneticPr fontId="3" type="noConversion"/>
  </si>
  <si>
    <t>ALL</t>
    <phoneticPr fontId="3" type="noConversion"/>
  </si>
  <si>
    <t>1) 방풍막연결</t>
    <phoneticPr fontId="3" type="noConversion"/>
  </si>
  <si>
    <t>김부진</t>
    <phoneticPr fontId="3" type="noConversion"/>
  </si>
  <si>
    <t>/  /  /  /</t>
  </si>
  <si>
    <t>20s/26k 30s/25k 55s/24k</t>
    <phoneticPr fontId="3" type="noConversion"/>
  </si>
  <si>
    <t>W</t>
    <phoneticPr fontId="3" type="noConversion"/>
  </si>
  <si>
    <t>20s/28k 28s/30k 37s/29k 55s/31k</t>
    <phoneticPr fontId="3" type="noConversion"/>
  </si>
  <si>
    <t xml:space="preserve">2) 돔셔터 AutoSync 동작 하지 않음. Shutter값이 TCS 값에 연동되어 Tracing 하지 않고 그대로 멈춰있음 - 1회 발생 - </t>
    <phoneticPr fontId="3" type="noConversion"/>
  </si>
  <si>
    <t xml:space="preserve">3) 돔셔터 AutoSync 동작 하지 않음. Shutter값도 TCS 값도 망원경과 연동되어 Tracing 하지 않고 두수치 모두 녹색상태로 멈춰있음 - 1회 발생 - </t>
    <phoneticPr fontId="3" type="noConversion"/>
  </si>
  <si>
    <t>M_032848-032849:M</t>
    <phoneticPr fontId="3" type="noConversion"/>
  </si>
  <si>
    <t>SW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</si>
</sst>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8"/>
      <color rgb="FFFF0000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0" fillId="0" borderId="0">
      <alignment vertical="center"/>
    </xf>
  </cellStyleXfs>
  <cellXfs count="22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Alignment="1" applyProtection="1">
      <alignment vertical="center"/>
    </xf>
    <xf numFmtId="0" fontId="51" fillId="0" borderId="0" xfId="0" applyFont="1" applyAlignment="1" applyProtection="1"/>
    <xf numFmtId="0" fontId="52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49" fillId="11" borderId="50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46" fillId="7" borderId="15" xfId="0" applyNumberFormat="1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</xf>
    <xf numFmtId="0" fontId="49" fillId="0" borderId="9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56" fillId="0" borderId="26" xfId="0" applyFont="1" applyBorder="1" applyAlignment="1" applyProtection="1">
      <alignment horizontal="left" vertical="center"/>
      <protection locked="0"/>
    </xf>
    <xf numFmtId="0" fontId="56" fillId="0" borderId="0" xfId="0" applyFont="1" applyBorder="1" applyAlignment="1" applyProtection="1">
      <alignment horizontal="left" vertical="center"/>
      <protection locked="0"/>
    </xf>
    <xf numFmtId="0" fontId="56" fillId="0" borderId="27" xfId="0" applyFont="1" applyBorder="1" applyAlignment="1" applyProtection="1">
      <alignment horizontal="left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E16" sqref="E1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4" t="s">
        <v>0</v>
      </c>
      <c r="C2" s="15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5">
        <v>45498</v>
      </c>
      <c r="D3" s="156"/>
      <c r="E3" s="1"/>
      <c r="F3" s="1"/>
      <c r="G3" s="1"/>
      <c r="H3" s="1"/>
      <c r="I3" s="1"/>
      <c r="J3" s="1"/>
      <c r="K3" s="35" t="s">
        <v>2</v>
      </c>
      <c r="L3" s="157">
        <f>(P31-(P32+P33))/P31*100</f>
        <v>100</v>
      </c>
      <c r="M3" s="157"/>
      <c r="N3" s="35" t="s">
        <v>3</v>
      </c>
      <c r="O3" s="157">
        <f>(P31-P33)/P31*100</f>
        <v>100</v>
      </c>
      <c r="P3" s="157"/>
    </row>
    <row r="4" spans="2:16" ht="14.25" customHeight="1" x14ac:dyDescent="0.25">
      <c r="B4" s="23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4" t="s">
        <v>6</v>
      </c>
      <c r="C7" s="15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31">
        <v>0.70833333333333337</v>
      </c>
      <c r="D9" s="132">
        <v>1.65</v>
      </c>
      <c r="E9" s="132">
        <v>7.4</v>
      </c>
      <c r="F9" s="132">
        <v>47</v>
      </c>
      <c r="G9" s="95" t="s">
        <v>189</v>
      </c>
      <c r="H9" s="103">
        <v>3.2</v>
      </c>
      <c r="I9" s="119">
        <v>78</v>
      </c>
      <c r="J9" s="104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0" customFormat="1" ht="14.25" customHeight="1" x14ac:dyDescent="0.25">
      <c r="B10" s="81" t="s">
        <v>22</v>
      </c>
      <c r="C10" s="224">
        <v>0.91666666666666663</v>
      </c>
      <c r="D10" s="225">
        <v>1.5</v>
      </c>
      <c r="E10" s="225">
        <v>7.8</v>
      </c>
      <c r="F10" s="225">
        <v>40</v>
      </c>
      <c r="G10" s="134" t="s">
        <v>189</v>
      </c>
      <c r="H10" s="225">
        <v>2.7</v>
      </c>
      <c r="I10" s="226"/>
      <c r="J10" s="227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80" customFormat="1" ht="14.25" customHeight="1" thickBot="1" x14ac:dyDescent="0.3">
      <c r="B11" s="82" t="s">
        <v>23</v>
      </c>
      <c r="C11" s="138">
        <v>0.1875</v>
      </c>
      <c r="D11" s="139">
        <v>1.9</v>
      </c>
      <c r="E11" s="139">
        <v>1.7</v>
      </c>
      <c r="F11" s="139">
        <v>83</v>
      </c>
      <c r="G11" s="133" t="s">
        <v>194</v>
      </c>
      <c r="H11" s="139">
        <v>1.4</v>
      </c>
      <c r="I11" s="140"/>
      <c r="J11" s="104">
        <f>IF(L11, 1, 0) + IF(M11, 2, 0) + IF(N11, 4, 0) + IF(O11, 8, 0) + IF(P11, 16, 0)</f>
        <v>12</v>
      </c>
      <c r="K11" s="83" t="b">
        <v>0</v>
      </c>
      <c r="L11" s="83" t="b">
        <v>0</v>
      </c>
      <c r="M11" s="83" t="b">
        <v>0</v>
      </c>
      <c r="N11" s="83" t="b">
        <v>1</v>
      </c>
      <c r="O11" s="83" t="b">
        <v>1</v>
      </c>
      <c r="P11" s="83" t="b">
        <v>0</v>
      </c>
    </row>
    <row r="12" spans="2:16" ht="14.25" customHeight="1" thickBot="1" x14ac:dyDescent="0.3">
      <c r="B12" s="10" t="s">
        <v>24</v>
      </c>
      <c r="C12" s="11">
        <f>(24-C9)+C11</f>
        <v>23.479166666666668</v>
      </c>
      <c r="D12" s="12">
        <f>AVERAGE(D9:D11)</f>
        <v>1.6833333333333333</v>
      </c>
      <c r="E12" s="12">
        <f>AVERAGE(E9:E11)</f>
        <v>5.6333333333333329</v>
      </c>
      <c r="F12" s="13">
        <f>AVERAGE(F9:F11)</f>
        <v>56.666666666666664</v>
      </c>
      <c r="G12" s="14"/>
      <c r="H12" s="15">
        <f>AVERAGE(H9:H11)</f>
        <v>2.4333333333333336</v>
      </c>
      <c r="I12" s="16"/>
      <c r="J12" s="17">
        <f>AVERAGE(J9:J11)</f>
        <v>4</v>
      </c>
      <c r="K12" s="84"/>
      <c r="L12" s="84"/>
      <c r="M12" s="84"/>
      <c r="N12" s="84"/>
      <c r="O12" s="84"/>
      <c r="P12" s="84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4" t="s">
        <v>25</v>
      </c>
      <c r="C14" s="15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6" t="s">
        <v>177</v>
      </c>
      <c r="D16" s="118" t="s">
        <v>180</v>
      </c>
      <c r="E16" s="118" t="s">
        <v>181</v>
      </c>
      <c r="F16" s="118" t="s">
        <v>182</v>
      </c>
      <c r="G16" s="118" t="s">
        <v>183</v>
      </c>
      <c r="H16" s="118" t="s">
        <v>184</v>
      </c>
      <c r="I16" s="85"/>
      <c r="J16" s="114"/>
      <c r="K16" s="86"/>
      <c r="L16" s="85"/>
      <c r="M16" s="85"/>
      <c r="N16" s="85"/>
      <c r="O16" s="85"/>
      <c r="P16" s="118" t="s">
        <v>41</v>
      </c>
    </row>
    <row r="17" spans="2:16" ht="14.1" customHeight="1" x14ac:dyDescent="0.25">
      <c r="B17" s="24" t="s">
        <v>42</v>
      </c>
      <c r="C17" s="117">
        <v>0.63263888888888886</v>
      </c>
      <c r="D17" s="117">
        <v>0.63402777777777775</v>
      </c>
      <c r="E17" s="117">
        <v>0.69305555555555554</v>
      </c>
      <c r="F17" s="117">
        <v>3.6111111111111115E-2</v>
      </c>
      <c r="G17" s="117">
        <v>0.17500000000000002</v>
      </c>
      <c r="H17" s="117">
        <v>0.19166666666666665</v>
      </c>
      <c r="I17" s="86"/>
      <c r="J17" s="86"/>
      <c r="K17" s="86"/>
      <c r="L17" s="86"/>
      <c r="M17" s="86"/>
      <c r="N17" s="86"/>
      <c r="O17" s="86"/>
      <c r="P17" s="117">
        <v>0.19583333333333333</v>
      </c>
    </row>
    <row r="18" spans="2:16" ht="14.1" customHeight="1" x14ac:dyDescent="0.25">
      <c r="B18" s="24" t="s">
        <v>43</v>
      </c>
      <c r="C18" s="118">
        <v>32548</v>
      </c>
      <c r="D18" s="118">
        <f>C18+1</f>
        <v>32549</v>
      </c>
      <c r="E18" s="118">
        <f>D19+1</f>
        <v>32561</v>
      </c>
      <c r="F18" s="118">
        <f>E19+1</f>
        <v>32788</v>
      </c>
      <c r="G18" s="118">
        <f>F19+1</f>
        <v>32871</v>
      </c>
      <c r="H18" s="118">
        <f>G19+1</f>
        <v>32880</v>
      </c>
      <c r="I18" s="85"/>
      <c r="J18" s="85"/>
      <c r="K18" s="85"/>
      <c r="L18" s="85"/>
      <c r="M18" s="85"/>
      <c r="N18" s="85"/>
      <c r="O18" s="85"/>
      <c r="P18" s="118">
        <f>MAX(C18:O19)+1</f>
        <v>32885</v>
      </c>
    </row>
    <row r="19" spans="2:16" ht="14.1" customHeight="1" thickBot="1" x14ac:dyDescent="0.3">
      <c r="B19" s="9" t="s">
        <v>44</v>
      </c>
      <c r="C19" s="87"/>
      <c r="D19" s="118">
        <v>32560</v>
      </c>
      <c r="E19" s="118">
        <v>32787</v>
      </c>
      <c r="F19" s="118">
        <v>32870</v>
      </c>
      <c r="G19" s="118">
        <v>32879</v>
      </c>
      <c r="H19" s="118">
        <f>H18+4</f>
        <v>32884</v>
      </c>
      <c r="I19" s="85"/>
      <c r="J19" s="85"/>
      <c r="K19" s="88"/>
      <c r="L19" s="88"/>
      <c r="M19" s="88"/>
      <c r="N19" s="85"/>
      <c r="O19" s="85"/>
      <c r="P19" s="87"/>
    </row>
    <row r="20" spans="2:16" ht="14.1" customHeight="1" thickBot="1" x14ac:dyDescent="0.3">
      <c r="B20" s="21" t="s">
        <v>45</v>
      </c>
      <c r="C20" s="110"/>
      <c r="D20" s="111">
        <f>IF(ISNUMBER(D18),D19-D18+1,"")</f>
        <v>12</v>
      </c>
      <c r="E20" s="22">
        <f t="shared" ref="E20:O20" si="0">IF(ISNUMBER(E18),E19-E18+1,"")</f>
        <v>227</v>
      </c>
      <c r="F20" s="115">
        <f t="shared" si="0"/>
        <v>83</v>
      </c>
      <c r="G20" s="97">
        <f t="shared" si="0"/>
        <v>9</v>
      </c>
      <c r="H20" s="22">
        <f t="shared" si="0"/>
        <v>5</v>
      </c>
      <c r="I20" s="97" t="str">
        <f t="shared" si="0"/>
        <v/>
      </c>
      <c r="J20" s="97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3" t="s">
        <v>46</v>
      </c>
      <c r="C22" s="24" t="s">
        <v>21</v>
      </c>
      <c r="D22" s="24" t="s">
        <v>23</v>
      </c>
      <c r="E22" s="24" t="s">
        <v>47</v>
      </c>
      <c r="F22" s="164" t="s">
        <v>48</v>
      </c>
      <c r="G22" s="164"/>
      <c r="H22" s="164"/>
      <c r="I22" s="164"/>
      <c r="J22" s="24" t="s">
        <v>21</v>
      </c>
      <c r="K22" s="24" t="s">
        <v>23</v>
      </c>
      <c r="L22" s="24" t="s">
        <v>47</v>
      </c>
      <c r="M22" s="164" t="s">
        <v>48</v>
      </c>
      <c r="N22" s="164"/>
      <c r="O22" s="164"/>
      <c r="P22" s="164"/>
    </row>
    <row r="23" spans="2:16" ht="13.5" customHeight="1" x14ac:dyDescent="0.25">
      <c r="B23" s="163"/>
      <c r="C23" s="106">
        <f>D18+5</f>
        <v>32554</v>
      </c>
      <c r="D23" s="106">
        <f>C23+2</f>
        <v>32556</v>
      </c>
      <c r="E23" s="128" t="s">
        <v>49</v>
      </c>
      <c r="F23" s="165" t="s">
        <v>188</v>
      </c>
      <c r="G23" s="165"/>
      <c r="H23" s="165"/>
      <c r="I23" s="165"/>
      <c r="J23" s="106"/>
      <c r="K23" s="106"/>
      <c r="L23" s="95" t="s">
        <v>50</v>
      </c>
      <c r="M23" s="162" t="s">
        <v>179</v>
      </c>
      <c r="N23" s="162"/>
      <c r="O23" s="162"/>
      <c r="P23" s="162"/>
    </row>
    <row r="24" spans="2:16" ht="13.5" customHeight="1" x14ac:dyDescent="0.25">
      <c r="B24" s="163"/>
      <c r="C24" s="107"/>
      <c r="D24" s="107"/>
      <c r="E24" s="129" t="s">
        <v>178</v>
      </c>
      <c r="F24" s="165" t="s">
        <v>187</v>
      </c>
      <c r="G24" s="165"/>
      <c r="H24" s="165"/>
      <c r="I24" s="165"/>
      <c r="J24" s="107"/>
      <c r="K24" s="107"/>
      <c r="L24" s="95" t="s">
        <v>52</v>
      </c>
      <c r="M24" s="162" t="s">
        <v>179</v>
      </c>
      <c r="N24" s="162"/>
      <c r="O24" s="162"/>
      <c r="P24" s="162"/>
    </row>
    <row r="25" spans="2:16" ht="13.5" customHeight="1" x14ac:dyDescent="0.25">
      <c r="B25" s="163"/>
      <c r="C25" s="107">
        <f>D23+1</f>
        <v>32557</v>
      </c>
      <c r="D25" s="107">
        <f>C25+3</f>
        <v>32560</v>
      </c>
      <c r="E25" s="129" t="s">
        <v>52</v>
      </c>
      <c r="F25" s="165" t="s">
        <v>190</v>
      </c>
      <c r="G25" s="165"/>
      <c r="H25" s="165"/>
      <c r="I25" s="165"/>
      <c r="J25" s="107"/>
      <c r="K25" s="107"/>
      <c r="L25" s="95" t="s">
        <v>51</v>
      </c>
      <c r="M25" s="162" t="s">
        <v>179</v>
      </c>
      <c r="N25" s="162"/>
      <c r="O25" s="162"/>
      <c r="P25" s="162"/>
    </row>
    <row r="26" spans="2:16" ht="13.5" customHeight="1" x14ac:dyDescent="0.25">
      <c r="B26" s="163"/>
      <c r="C26" s="107"/>
      <c r="D26" s="107"/>
      <c r="E26" s="129" t="s">
        <v>50</v>
      </c>
      <c r="F26" s="165" t="s">
        <v>187</v>
      </c>
      <c r="G26" s="165"/>
      <c r="H26" s="165"/>
      <c r="I26" s="165"/>
      <c r="J26" s="96"/>
      <c r="K26" s="96"/>
      <c r="L26" s="95" t="s">
        <v>49</v>
      </c>
      <c r="M26" s="162" t="s">
        <v>179</v>
      </c>
      <c r="N26" s="162"/>
      <c r="O26" s="162"/>
      <c r="P26" s="162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4" t="s">
        <v>53</v>
      </c>
      <c r="C28" s="154"/>
      <c r="D28" s="15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54</v>
      </c>
      <c r="D29" s="27" t="s">
        <v>55</v>
      </c>
      <c r="E29" s="27" t="s">
        <v>56</v>
      </c>
      <c r="F29" s="27" t="s">
        <v>57</v>
      </c>
      <c r="G29" s="27" t="s">
        <v>58</v>
      </c>
      <c r="H29" s="27" t="s">
        <v>59</v>
      </c>
      <c r="I29" s="27" t="s">
        <v>60</v>
      </c>
      <c r="J29" s="27" t="s">
        <v>61</v>
      </c>
      <c r="K29" s="27" t="s">
        <v>62</v>
      </c>
      <c r="L29" s="27" t="s">
        <v>63</v>
      </c>
      <c r="M29" s="27" t="s">
        <v>64</v>
      </c>
      <c r="N29" s="27" t="s">
        <v>65</v>
      </c>
      <c r="O29" s="28" t="s">
        <v>66</v>
      </c>
      <c r="P29" s="29" t="s">
        <v>67</v>
      </c>
    </row>
    <row r="30" spans="2:16" ht="14.1" customHeight="1" x14ac:dyDescent="0.25">
      <c r="B30" s="25" t="s">
        <v>171</v>
      </c>
      <c r="C30" s="109">
        <v>0.32222222222222224</v>
      </c>
      <c r="D30" s="112">
        <v>0.12708333333333333</v>
      </c>
      <c r="E30" s="112"/>
      <c r="F30" s="112"/>
      <c r="G30" s="112"/>
      <c r="H30" s="112"/>
      <c r="I30" s="112"/>
      <c r="J30" s="112"/>
      <c r="K30" s="113"/>
      <c r="L30" s="112"/>
      <c r="M30" s="112"/>
      <c r="N30" s="112"/>
      <c r="O30" s="112"/>
      <c r="P30" s="105">
        <f>SUM(C30:J30,L30:N30)</f>
        <v>0.44930555555555557</v>
      </c>
    </row>
    <row r="31" spans="2:16" ht="14.1" customHeight="1" x14ac:dyDescent="0.25">
      <c r="B31" s="25" t="s">
        <v>172</v>
      </c>
      <c r="C31" s="136">
        <v>0.3430555555555555</v>
      </c>
      <c r="D31" s="137">
        <v>0.1388888888888889</v>
      </c>
      <c r="E31" s="120"/>
      <c r="F31" s="120"/>
      <c r="G31" s="120"/>
      <c r="H31" s="120"/>
      <c r="I31" s="120"/>
      <c r="J31" s="120"/>
      <c r="K31" s="137">
        <v>1.6666666666666666E-2</v>
      </c>
      <c r="L31" s="120"/>
      <c r="M31" s="120"/>
      <c r="N31" s="120"/>
      <c r="O31" s="121"/>
      <c r="P31" s="105">
        <f>SUM(C31:N31)</f>
        <v>0.49861111111111106</v>
      </c>
    </row>
    <row r="32" spans="2:16" ht="14.1" customHeight="1" x14ac:dyDescent="0.25">
      <c r="B32" s="25" t="s">
        <v>68</v>
      </c>
      <c r="C32" s="122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4"/>
      <c r="P32" s="105">
        <f>SUM(C32:N32)</f>
        <v>0</v>
      </c>
    </row>
    <row r="33" spans="2:16" ht="14.1" customHeight="1" thickBot="1" x14ac:dyDescent="0.3">
      <c r="B33" s="25" t="s">
        <v>69</v>
      </c>
      <c r="C33" s="125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7"/>
      <c r="P33" s="130">
        <f>SUM(C33:N33)</f>
        <v>0</v>
      </c>
    </row>
    <row r="34" spans="2:16" ht="14.1" customHeight="1" x14ac:dyDescent="0.25">
      <c r="B34" s="72" t="s">
        <v>170</v>
      </c>
      <c r="C34" s="90">
        <f>C31-C32-C33</f>
        <v>0.3430555555555555</v>
      </c>
      <c r="D34" s="90">
        <f t="shared" ref="D34:P34" si="1">D31-D32-D33</f>
        <v>0.1388888888888889</v>
      </c>
      <c r="E34" s="90">
        <f t="shared" si="1"/>
        <v>0</v>
      </c>
      <c r="F34" s="90">
        <f t="shared" si="1"/>
        <v>0</v>
      </c>
      <c r="G34" s="90">
        <f t="shared" si="1"/>
        <v>0</v>
      </c>
      <c r="H34" s="90">
        <f t="shared" si="1"/>
        <v>0</v>
      </c>
      <c r="I34" s="90">
        <f t="shared" si="1"/>
        <v>0</v>
      </c>
      <c r="J34" s="90">
        <f t="shared" si="1"/>
        <v>0</v>
      </c>
      <c r="K34" s="90">
        <f t="shared" si="1"/>
        <v>1.6666666666666666E-2</v>
      </c>
      <c r="L34" s="90">
        <f t="shared" si="1"/>
        <v>0</v>
      </c>
      <c r="M34" s="90">
        <f t="shared" si="1"/>
        <v>0</v>
      </c>
      <c r="N34" s="90">
        <f t="shared" si="1"/>
        <v>0</v>
      </c>
      <c r="O34" s="89"/>
      <c r="P34" s="73">
        <f t="shared" si="1"/>
        <v>0.49861111111111106</v>
      </c>
    </row>
    <row r="35" spans="2:16" ht="13.5" customHeight="1" x14ac:dyDescent="0.25"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2:16" ht="18" customHeight="1" x14ac:dyDescent="0.25">
      <c r="B36" s="179" t="s">
        <v>70</v>
      </c>
      <c r="C36" s="166" t="s">
        <v>193</v>
      </c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</row>
    <row r="37" spans="2:16" ht="18" customHeight="1" x14ac:dyDescent="0.25">
      <c r="B37" s="180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</row>
    <row r="38" spans="2:16" ht="18" customHeight="1" x14ac:dyDescent="0.25">
      <c r="B38" s="180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</row>
    <row r="39" spans="2:16" ht="18" customHeight="1" x14ac:dyDescent="0.25">
      <c r="B39" s="180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</row>
    <row r="40" spans="2:16" ht="18" customHeight="1" x14ac:dyDescent="0.25">
      <c r="B40" s="180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</row>
    <row r="41" spans="2:16" ht="18" customHeight="1" x14ac:dyDescent="0.25">
      <c r="B41" s="181"/>
      <c r="C41" s="220"/>
      <c r="D41" s="220"/>
      <c r="E41" s="220"/>
      <c r="F41" s="220"/>
      <c r="G41" s="166"/>
      <c r="H41" s="166"/>
      <c r="I41" s="166"/>
      <c r="J41" s="166"/>
      <c r="K41" s="166"/>
      <c r="L41" s="166"/>
      <c r="M41" s="166"/>
      <c r="N41" s="166"/>
      <c r="O41" s="166"/>
      <c r="P41" s="16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7" t="s">
        <v>71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9"/>
    </row>
    <row r="44" spans="2:16" ht="14.1" customHeight="1" x14ac:dyDescent="0.25">
      <c r="B44" s="170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2"/>
    </row>
    <row r="45" spans="2:16" ht="14.1" customHeight="1" x14ac:dyDescent="0.25"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5"/>
    </row>
    <row r="46" spans="2:16" ht="14.1" customHeight="1" x14ac:dyDescent="0.25">
      <c r="B46" s="173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5"/>
    </row>
    <row r="47" spans="2:16" ht="14.1" customHeight="1" x14ac:dyDescent="0.25">
      <c r="B47" s="176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8"/>
    </row>
    <row r="48" spans="2:16" ht="14.1" customHeight="1" x14ac:dyDescent="0.25"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5"/>
    </row>
    <row r="49" spans="2:16" ht="14.1" customHeight="1" x14ac:dyDescent="0.25"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5"/>
    </row>
    <row r="50" spans="2:16" ht="14.1" customHeight="1" x14ac:dyDescent="0.25">
      <c r="B50" s="173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5"/>
    </row>
    <row r="51" spans="2:16" ht="14.1" customHeight="1" x14ac:dyDescent="0.25">
      <c r="B51" s="173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5"/>
    </row>
    <row r="52" spans="2:16" ht="14.1" customHeight="1" thickBot="1" x14ac:dyDescent="0.3">
      <c r="B52" s="195"/>
      <c r="C52" s="196"/>
      <c r="D52" s="174"/>
      <c r="E52" s="174"/>
      <c r="F52" s="174"/>
      <c r="G52" s="196"/>
      <c r="H52" s="196"/>
      <c r="I52" s="196"/>
      <c r="J52" s="196"/>
      <c r="K52" s="196"/>
      <c r="L52" s="196"/>
      <c r="M52" s="196"/>
      <c r="N52" s="196"/>
      <c r="O52" s="196"/>
      <c r="P52" s="197"/>
    </row>
    <row r="53" spans="2:16" ht="14.1" customHeight="1" thickTop="1" thickBot="1" x14ac:dyDescent="0.3">
      <c r="B53" s="198" t="s">
        <v>169</v>
      </c>
      <c r="C53" s="199"/>
      <c r="D53" s="102"/>
      <c r="E53" s="102"/>
      <c r="F53" s="102"/>
      <c r="G53" s="202"/>
      <c r="H53" s="203"/>
      <c r="I53" s="203"/>
      <c r="J53" s="203"/>
      <c r="K53" s="203"/>
      <c r="L53" s="203"/>
      <c r="M53" s="203"/>
      <c r="N53" s="203"/>
      <c r="O53" s="203"/>
      <c r="P53" s="204"/>
    </row>
    <row r="54" spans="2:16" ht="14.1" customHeight="1" thickTop="1" thickBot="1" x14ac:dyDescent="0.3">
      <c r="B54" s="200" t="s">
        <v>168</v>
      </c>
      <c r="C54" s="201"/>
      <c r="D54" s="201"/>
      <c r="E54" s="201"/>
      <c r="F54" s="135">
        <v>805</v>
      </c>
      <c r="G54" s="205"/>
      <c r="H54" s="206"/>
      <c r="I54" s="206"/>
      <c r="J54" s="206"/>
      <c r="K54" s="206"/>
      <c r="L54" s="206"/>
      <c r="M54" s="206"/>
      <c r="N54" s="206"/>
      <c r="O54" s="206"/>
      <c r="P54" s="207"/>
    </row>
    <row r="55" spans="2:16" ht="13.5" customHeight="1" thickTop="1" x14ac:dyDescent="0.25"/>
    <row r="56" spans="2:16" ht="17.25" customHeight="1" x14ac:dyDescent="0.25">
      <c r="B56" s="182" t="s">
        <v>72</v>
      </c>
      <c r="C56" s="182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83" t="s">
        <v>73</v>
      </c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5"/>
      <c r="N57" s="186" t="s">
        <v>74</v>
      </c>
      <c r="O57" s="184"/>
      <c r="P57" s="187"/>
    </row>
    <row r="58" spans="2:16" ht="17.100000000000001" customHeight="1" x14ac:dyDescent="0.25">
      <c r="B58" s="188" t="s">
        <v>75</v>
      </c>
      <c r="C58" s="189"/>
      <c r="D58" s="190"/>
      <c r="E58" s="188" t="s">
        <v>76</v>
      </c>
      <c r="F58" s="189"/>
      <c r="G58" s="190"/>
      <c r="H58" s="189" t="s">
        <v>77</v>
      </c>
      <c r="I58" s="189"/>
      <c r="J58" s="189"/>
      <c r="K58" s="191" t="s">
        <v>78</v>
      </c>
      <c r="L58" s="189"/>
      <c r="M58" s="192"/>
      <c r="N58" s="193"/>
      <c r="O58" s="189"/>
      <c r="P58" s="194"/>
    </row>
    <row r="59" spans="2:16" ht="20.100000000000001" customHeight="1" x14ac:dyDescent="0.25">
      <c r="B59" s="208" t="s">
        <v>79</v>
      </c>
      <c r="C59" s="209"/>
      <c r="D59" s="32" t="b">
        <v>1</v>
      </c>
      <c r="E59" s="208" t="s">
        <v>80</v>
      </c>
      <c r="F59" s="209"/>
      <c r="G59" s="32" t="b">
        <v>1</v>
      </c>
      <c r="H59" s="210" t="s">
        <v>81</v>
      </c>
      <c r="I59" s="209"/>
      <c r="J59" s="32" t="b">
        <v>1</v>
      </c>
      <c r="K59" s="210" t="s">
        <v>82</v>
      </c>
      <c r="L59" s="209"/>
      <c r="M59" s="32" t="b">
        <v>1</v>
      </c>
      <c r="N59" s="211" t="s">
        <v>83</v>
      </c>
      <c r="O59" s="209"/>
      <c r="P59" s="32" t="b">
        <v>1</v>
      </c>
    </row>
    <row r="60" spans="2:16" ht="20.100000000000001" customHeight="1" x14ac:dyDescent="0.25">
      <c r="B60" s="208" t="s">
        <v>84</v>
      </c>
      <c r="C60" s="209"/>
      <c r="D60" s="32" t="b">
        <v>1</v>
      </c>
      <c r="E60" s="208" t="s">
        <v>85</v>
      </c>
      <c r="F60" s="209"/>
      <c r="G60" s="32" t="b">
        <v>1</v>
      </c>
      <c r="H60" s="210" t="s">
        <v>86</v>
      </c>
      <c r="I60" s="209"/>
      <c r="J60" s="32" t="b">
        <v>1</v>
      </c>
      <c r="K60" s="210" t="s">
        <v>87</v>
      </c>
      <c r="L60" s="209"/>
      <c r="M60" s="32" t="b">
        <v>1</v>
      </c>
      <c r="N60" s="211" t="s">
        <v>88</v>
      </c>
      <c r="O60" s="209"/>
      <c r="P60" s="32" t="b">
        <v>1</v>
      </c>
    </row>
    <row r="61" spans="2:16" ht="20.100000000000001" customHeight="1" x14ac:dyDescent="0.25">
      <c r="B61" s="208" t="s">
        <v>89</v>
      </c>
      <c r="C61" s="209"/>
      <c r="D61" s="32" t="b">
        <v>1</v>
      </c>
      <c r="E61" s="208" t="s">
        <v>90</v>
      </c>
      <c r="F61" s="209"/>
      <c r="G61" s="32" t="b">
        <v>1</v>
      </c>
      <c r="H61" s="210" t="s">
        <v>91</v>
      </c>
      <c r="I61" s="209"/>
      <c r="J61" s="32" t="b">
        <v>1</v>
      </c>
      <c r="K61" s="210" t="s">
        <v>92</v>
      </c>
      <c r="L61" s="209"/>
      <c r="M61" s="32" t="b">
        <v>1</v>
      </c>
      <c r="N61" s="211" t="s">
        <v>93</v>
      </c>
      <c r="O61" s="209"/>
      <c r="P61" s="32" t="b">
        <v>1</v>
      </c>
    </row>
    <row r="62" spans="2:16" ht="20.100000000000001" customHeight="1" x14ac:dyDescent="0.25">
      <c r="B62" s="210" t="s">
        <v>91</v>
      </c>
      <c r="C62" s="209"/>
      <c r="D62" s="32" t="b">
        <v>1</v>
      </c>
      <c r="E62" s="208" t="s">
        <v>94</v>
      </c>
      <c r="F62" s="209"/>
      <c r="G62" s="32" t="b">
        <v>1</v>
      </c>
      <c r="H62" s="210" t="s">
        <v>95</v>
      </c>
      <c r="I62" s="209"/>
      <c r="J62" s="32" t="b">
        <v>0</v>
      </c>
      <c r="K62" s="210" t="s">
        <v>96</v>
      </c>
      <c r="L62" s="209"/>
      <c r="M62" s="32" t="b">
        <v>1</v>
      </c>
      <c r="N62" s="211" t="s">
        <v>86</v>
      </c>
      <c r="O62" s="209"/>
      <c r="P62" s="32" t="b">
        <v>1</v>
      </c>
    </row>
    <row r="63" spans="2:16" ht="20.100000000000001" customHeight="1" x14ac:dyDescent="0.25">
      <c r="B63" s="210" t="s">
        <v>97</v>
      </c>
      <c r="C63" s="209"/>
      <c r="D63" s="32" t="b">
        <v>1</v>
      </c>
      <c r="E63" s="208" t="s">
        <v>98</v>
      </c>
      <c r="F63" s="209"/>
      <c r="G63" s="32" t="b">
        <v>1</v>
      </c>
      <c r="H63" s="37"/>
      <c r="I63" s="38"/>
      <c r="J63" s="39"/>
      <c r="K63" s="210" t="s">
        <v>99</v>
      </c>
      <c r="L63" s="209"/>
      <c r="M63" s="32" t="b">
        <v>1</v>
      </c>
      <c r="N63" s="211" t="s">
        <v>167</v>
      </c>
      <c r="O63" s="209"/>
      <c r="P63" s="32" t="b">
        <v>1</v>
      </c>
    </row>
    <row r="64" spans="2:16" ht="20.100000000000001" customHeight="1" x14ac:dyDescent="0.25">
      <c r="B64" s="210" t="s">
        <v>100</v>
      </c>
      <c r="C64" s="209"/>
      <c r="D64" s="32" t="b">
        <v>0</v>
      </c>
      <c r="E64" s="208" t="s">
        <v>101</v>
      </c>
      <c r="F64" s="209"/>
      <c r="G64" s="32" t="b">
        <v>1</v>
      </c>
      <c r="H64" s="40"/>
      <c r="I64" s="41"/>
      <c r="J64" s="42"/>
      <c r="K64" s="218" t="s">
        <v>102</v>
      </c>
      <c r="L64" s="219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8" t="s">
        <v>165</v>
      </c>
      <c r="F65" s="209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5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12" t="s">
        <v>108</v>
      </c>
      <c r="C69" s="212"/>
      <c r="D69" s="50"/>
      <c r="E69" s="50"/>
      <c r="F69" s="214" t="s">
        <v>109</v>
      </c>
      <c r="G69" s="216" t="s">
        <v>110</v>
      </c>
      <c r="H69" s="50"/>
      <c r="I69" s="212" t="s">
        <v>111</v>
      </c>
      <c r="J69" s="212"/>
      <c r="K69" s="50"/>
      <c r="L69" s="51" t="s">
        <v>103</v>
      </c>
      <c r="M69" s="52" t="s">
        <v>104</v>
      </c>
      <c r="N69" s="52" t="s">
        <v>105</v>
      </c>
      <c r="O69" s="52" t="s">
        <v>106</v>
      </c>
      <c r="P69" s="53" t="s">
        <v>107</v>
      </c>
    </row>
    <row r="70" spans="2:17" ht="9.9499999999999993" customHeight="1" thickBot="1" x14ac:dyDescent="0.25">
      <c r="B70" s="213"/>
      <c r="C70" s="213"/>
      <c r="D70" s="54"/>
      <c r="E70" s="55"/>
      <c r="F70" s="215"/>
      <c r="G70" s="217"/>
      <c r="H70" s="56"/>
      <c r="I70" s="213"/>
      <c r="J70" s="213"/>
      <c r="K70" s="50"/>
      <c r="L70" s="57" t="s">
        <v>112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113</v>
      </c>
      <c r="C71" s="61" t="s">
        <v>114</v>
      </c>
      <c r="D71" s="62" t="s">
        <v>115</v>
      </c>
      <c r="E71" s="63" t="s">
        <v>116</v>
      </c>
      <c r="F71" s="61" t="s">
        <v>114</v>
      </c>
      <c r="G71" s="76" t="s">
        <v>115</v>
      </c>
      <c r="H71" s="64"/>
      <c r="I71" s="65" t="s">
        <v>117</v>
      </c>
      <c r="J71" s="33">
        <v>0</v>
      </c>
      <c r="K71" s="66" t="s">
        <v>175</v>
      </c>
      <c r="L71" s="33">
        <v>0</v>
      </c>
      <c r="M71" s="65" t="s">
        <v>118</v>
      </c>
      <c r="N71" s="33">
        <v>0</v>
      </c>
      <c r="O71" s="67" t="s">
        <v>119</v>
      </c>
      <c r="P71" s="33">
        <v>0</v>
      </c>
      <c r="Q71" s="71"/>
    </row>
    <row r="72" spans="2:17" ht="20.100000000000001" customHeight="1" x14ac:dyDescent="0.25">
      <c r="B72" s="68" t="s">
        <v>120</v>
      </c>
      <c r="C72" s="98">
        <v>-153.804</v>
      </c>
      <c r="D72" s="141">
        <v>-156.744</v>
      </c>
      <c r="E72" s="78" t="s">
        <v>121</v>
      </c>
      <c r="F72" s="98">
        <v>17.3</v>
      </c>
      <c r="G72" s="141">
        <v>15.5</v>
      </c>
      <c r="H72" s="91"/>
      <c r="I72" s="65" t="s">
        <v>122</v>
      </c>
      <c r="J72" s="33">
        <v>0</v>
      </c>
      <c r="K72" s="66" t="s">
        <v>176</v>
      </c>
      <c r="L72" s="33">
        <v>0</v>
      </c>
      <c r="M72" s="66" t="s">
        <v>123</v>
      </c>
      <c r="N72" s="33">
        <v>0</v>
      </c>
      <c r="O72" s="66" t="s">
        <v>173</v>
      </c>
      <c r="P72" s="33">
        <v>0</v>
      </c>
      <c r="Q72" s="71">
        <v>0</v>
      </c>
    </row>
    <row r="73" spans="2:17" ht="20.100000000000001" customHeight="1" x14ac:dyDescent="0.25">
      <c r="B73" s="68" t="s">
        <v>124</v>
      </c>
      <c r="C73" s="98">
        <v>-138.05099999999999</v>
      </c>
      <c r="D73" s="141">
        <v>-143.01900000000001</v>
      </c>
      <c r="E73" s="79" t="s">
        <v>125</v>
      </c>
      <c r="F73" s="99">
        <v>21</v>
      </c>
      <c r="G73" s="142">
        <v>25</v>
      </c>
      <c r="H73" s="91"/>
      <c r="I73" s="65" t="s">
        <v>126</v>
      </c>
      <c r="J73" s="33">
        <v>0</v>
      </c>
      <c r="K73" s="66" t="s">
        <v>127</v>
      </c>
      <c r="L73" s="33">
        <v>0</v>
      </c>
      <c r="M73" s="66" t="s">
        <v>128</v>
      </c>
      <c r="N73" s="33">
        <v>0</v>
      </c>
      <c r="O73" s="66" t="s">
        <v>174</v>
      </c>
      <c r="P73" s="33">
        <v>0</v>
      </c>
      <c r="Q73" s="71">
        <v>1</v>
      </c>
    </row>
    <row r="74" spans="2:17" ht="20.100000000000001" customHeight="1" x14ac:dyDescent="0.25">
      <c r="B74" s="68" t="s">
        <v>129</v>
      </c>
      <c r="C74" s="98">
        <v>-209.64500000000001</v>
      </c>
      <c r="D74" s="141">
        <v>-211.327</v>
      </c>
      <c r="E74" s="79" t="s">
        <v>130</v>
      </c>
      <c r="F74" s="108">
        <v>0</v>
      </c>
      <c r="G74" s="108">
        <v>0</v>
      </c>
      <c r="H74" s="91"/>
      <c r="I74" s="65" t="s">
        <v>131</v>
      </c>
      <c r="J74" s="33">
        <v>0</v>
      </c>
      <c r="K74" s="66" t="s">
        <v>132</v>
      </c>
      <c r="L74" s="33">
        <v>0</v>
      </c>
      <c r="M74" s="65" t="s">
        <v>133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134</v>
      </c>
      <c r="C75" s="98">
        <v>-112.88</v>
      </c>
      <c r="D75" s="141">
        <v>-118.199</v>
      </c>
      <c r="E75" s="79" t="s">
        <v>135</v>
      </c>
      <c r="F75" s="108">
        <v>40</v>
      </c>
      <c r="G75" s="108">
        <v>40</v>
      </c>
      <c r="H75" s="92"/>
      <c r="I75" s="65" t="s">
        <v>136</v>
      </c>
      <c r="J75" s="33">
        <v>0</v>
      </c>
      <c r="K75" s="66" t="s">
        <v>137</v>
      </c>
      <c r="L75" s="33">
        <v>0</v>
      </c>
      <c r="M75" s="65" t="s">
        <v>138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139</v>
      </c>
      <c r="C76" s="98">
        <v>24.068999999999999</v>
      </c>
      <c r="D76" s="141">
        <v>19.835000000000001</v>
      </c>
      <c r="E76" s="79" t="s">
        <v>140</v>
      </c>
      <c r="F76" s="108">
        <v>50</v>
      </c>
      <c r="G76" s="108">
        <v>50</v>
      </c>
      <c r="H76" s="92"/>
      <c r="I76" s="65" t="s">
        <v>141</v>
      </c>
      <c r="J76" s="33">
        <v>0</v>
      </c>
      <c r="K76" s="65" t="s">
        <v>142</v>
      </c>
      <c r="L76" s="33">
        <v>0</v>
      </c>
      <c r="M76" s="66" t="s">
        <v>143</v>
      </c>
      <c r="N76" s="33">
        <v>0</v>
      </c>
      <c r="O76" s="50"/>
      <c r="P76" s="50"/>
    </row>
    <row r="77" spans="2:17" ht="20.100000000000001" customHeight="1" x14ac:dyDescent="0.25">
      <c r="B77" s="68" t="s">
        <v>144</v>
      </c>
      <c r="C77" s="98">
        <v>28.449000000000002</v>
      </c>
      <c r="D77" s="141">
        <v>23.552</v>
      </c>
      <c r="E77" s="79" t="s">
        <v>145</v>
      </c>
      <c r="F77" s="108">
        <v>160</v>
      </c>
      <c r="G77" s="108">
        <v>160</v>
      </c>
      <c r="H77" s="91"/>
      <c r="I77" s="65" t="s">
        <v>146</v>
      </c>
      <c r="J77" s="33">
        <v>0</v>
      </c>
      <c r="K77" s="65" t="s">
        <v>147</v>
      </c>
      <c r="L77" s="33">
        <v>0</v>
      </c>
      <c r="M77" s="66" t="s">
        <v>148</v>
      </c>
      <c r="N77" s="33">
        <v>0</v>
      </c>
      <c r="O77" s="50"/>
      <c r="P77" s="50"/>
    </row>
    <row r="78" spans="2:17" ht="20.100000000000001" customHeight="1" x14ac:dyDescent="0.25">
      <c r="B78" s="68" t="s">
        <v>149</v>
      </c>
      <c r="C78" s="98">
        <v>20.308</v>
      </c>
      <c r="D78" s="141">
        <v>16.388000000000002</v>
      </c>
      <c r="E78" s="79" t="s">
        <v>150</v>
      </c>
      <c r="F78" s="100"/>
      <c r="G78" s="143"/>
      <c r="H78" s="91"/>
      <c r="I78" s="66" t="s">
        <v>151</v>
      </c>
      <c r="J78" s="33">
        <v>0</v>
      </c>
      <c r="K78" s="65" t="s">
        <v>152</v>
      </c>
      <c r="L78" s="33">
        <v>0</v>
      </c>
      <c r="M78" s="69" t="s">
        <v>153</v>
      </c>
      <c r="N78" s="33">
        <v>0</v>
      </c>
      <c r="O78" s="50"/>
      <c r="P78" s="50"/>
    </row>
    <row r="79" spans="2:17" ht="20.100000000000001" customHeight="1" x14ac:dyDescent="0.25">
      <c r="B79" s="68" t="s">
        <v>154</v>
      </c>
      <c r="C79" s="98">
        <v>21.219000000000001</v>
      </c>
      <c r="D79" s="141">
        <v>17.207000000000001</v>
      </c>
      <c r="E79" s="78" t="s">
        <v>155</v>
      </c>
      <c r="F79" s="98">
        <v>14.9</v>
      </c>
      <c r="G79" s="141">
        <v>4</v>
      </c>
      <c r="H79" s="91"/>
      <c r="I79" s="66" t="s">
        <v>156</v>
      </c>
      <c r="J79" s="33">
        <v>0</v>
      </c>
      <c r="K79" s="66" t="s">
        <v>157</v>
      </c>
      <c r="L79" s="33">
        <v>0</v>
      </c>
      <c r="M79" s="66" t="s">
        <v>158</v>
      </c>
      <c r="N79" s="33">
        <v>0</v>
      </c>
      <c r="O79" s="49"/>
      <c r="P79" s="49"/>
    </row>
    <row r="80" spans="2:17" ht="20.100000000000001" customHeight="1" x14ac:dyDescent="0.25">
      <c r="B80" s="70" t="s">
        <v>159</v>
      </c>
      <c r="C80" s="101">
        <v>2.1699999999999999E-5</v>
      </c>
      <c r="D80" s="144">
        <v>2.12E-5</v>
      </c>
      <c r="E80" s="79" t="s">
        <v>160</v>
      </c>
      <c r="F80" s="99">
        <v>33</v>
      </c>
      <c r="G80" s="142">
        <v>75.5</v>
      </c>
      <c r="H80" s="91"/>
      <c r="I80" s="66" t="s">
        <v>161</v>
      </c>
      <c r="J80" s="33">
        <v>0</v>
      </c>
      <c r="K80" s="65" t="s">
        <v>162</v>
      </c>
      <c r="L80" s="33">
        <v>4</v>
      </c>
      <c r="M80" s="66" t="s">
        <v>163</v>
      </c>
      <c r="N80" s="33">
        <v>1</v>
      </c>
      <c r="O80" s="16"/>
      <c r="P80" s="16"/>
    </row>
    <row r="81" spans="2:16" ht="20.100000000000001" customHeight="1" x14ac:dyDescent="0.25">
      <c r="D81" s="94"/>
      <c r="G81" s="93"/>
      <c r="H81" s="77"/>
    </row>
    <row r="82" spans="2:16" ht="20.100000000000001" customHeight="1" x14ac:dyDescent="0.25">
      <c r="G82" s="77"/>
      <c r="H82" s="77"/>
    </row>
    <row r="83" spans="2:16" ht="20.100000000000001" customHeight="1" x14ac:dyDescent="0.25"/>
    <row r="84" spans="2:16" ht="15" customHeight="1" x14ac:dyDescent="0.25">
      <c r="B84" s="158" t="s">
        <v>164</v>
      </c>
      <c r="C84" s="158"/>
    </row>
    <row r="85" spans="2:16" ht="15" customHeight="1" x14ac:dyDescent="0.25">
      <c r="B85" s="159" t="s">
        <v>185</v>
      </c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1"/>
    </row>
    <row r="86" spans="2:16" ht="15" customHeight="1" x14ac:dyDescent="0.25">
      <c r="B86" s="145" t="s">
        <v>191</v>
      </c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7"/>
    </row>
    <row r="87" spans="2:16" ht="15" customHeight="1" x14ac:dyDescent="0.25">
      <c r="B87" s="151" t="s">
        <v>192</v>
      </c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3"/>
    </row>
    <row r="88" spans="2:16" ht="15" customHeight="1" x14ac:dyDescent="0.25">
      <c r="B88" s="221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3"/>
    </row>
    <row r="89" spans="2:16" ht="15" customHeight="1" x14ac:dyDescent="0.25">
      <c r="B89" s="145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7"/>
    </row>
    <row r="90" spans="2:16" ht="15" customHeight="1" x14ac:dyDescent="0.25">
      <c r="B90" s="151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3"/>
    </row>
    <row r="91" spans="2:16" ht="15" customHeight="1" x14ac:dyDescent="0.25">
      <c r="B91" s="151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3"/>
    </row>
    <row r="92" spans="2:16" ht="15" customHeight="1" x14ac:dyDescent="0.25">
      <c r="B92" s="145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7"/>
    </row>
    <row r="93" spans="2:16" ht="15" customHeight="1" x14ac:dyDescent="0.25">
      <c r="B93" s="145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7"/>
    </row>
    <row r="94" spans="2:16" ht="15" customHeight="1" x14ac:dyDescent="0.25">
      <c r="B94" s="145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7"/>
    </row>
    <row r="95" spans="2:16" ht="15" customHeight="1" x14ac:dyDescent="0.25">
      <c r="B95" s="145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7"/>
    </row>
    <row r="96" spans="2:16" ht="15" customHeight="1" x14ac:dyDescent="0.25">
      <c r="B96" s="145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7"/>
    </row>
    <row r="97" spans="2:16" ht="15" customHeight="1" x14ac:dyDescent="0.25">
      <c r="B97" s="145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7"/>
    </row>
    <row r="98" spans="2:16" ht="15" customHeight="1" x14ac:dyDescent="0.25">
      <c r="B98" s="145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7"/>
    </row>
    <row r="99" spans="2:16" ht="15" customHeight="1" x14ac:dyDescent="0.25">
      <c r="B99" s="148"/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5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2024-07-26T04:47:51Z</dcterms:modified>
</cp:coreProperties>
</file>