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 l="1"/>
  <c r="D18" i="1" l="1"/>
  <c r="D19" i="1" s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<sst xmlns="http://schemas.openxmlformats.org/spreadsheetml/2006/main" count="216" uniqueCount="195">
  <si>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</si>
  <si>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</si>
  <si>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</si>
  <si>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</si>
  <si>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</si>
  <si>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</si>
  <si>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</si>
  <si>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</si>
  <si>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</si>
  <si>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</si>
  <si>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</si>
  <si>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</si>
  <si>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</si>
  <si>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</si>
  <si>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</si>
  <si>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</si>
  <si>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</si>
  <si>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</si>
  <si>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</si>
  <si>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</si>
  <si>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</si>
  <si>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</si>
  <si>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</si>
  <si>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</si>
  <si>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</si>
  <si>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</si>
  <si>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</si>
  <si>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</si>
  <si>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</si>
  <si>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</si>
  <si>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</si>
  <si>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</si>
  <si>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</si>
  <si>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</si>
  <si>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</si>
  <si>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</si>
  <si>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</si>
  <si>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</si>
  <si>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</si>
  <si>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</si>
  <si>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</si>
  <si>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</si>
  <si>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</si>
  <si>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</si>
  <si>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</si>
  <si>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</si>
  <si>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</si>
  <si>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</si>
  <si>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</si>
  <si>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</si>
  <si>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</si>
  <si>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</si>
  <si>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</si>
  <si>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</si>
  <si>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</si>
  <si>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</si>
  <si>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</si>
  <si>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</si>
  <si>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</si>
  <si>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</si>
  <si>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</si>
  <si>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</si>
  <si>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</si>
  <si>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</si>
  <si>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</si>
  <si>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</si>
  <si>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</si>
  <si>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</si>
  <si>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</si>
  <si>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</si>
  <si>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</si>
  <si>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</si>
  <si>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</si>
  <si>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</si>
  <si>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</si>
  <si>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</si>
  <si>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</si>
  <si>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</si>
  <si>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</si>
  <si>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</si>
  <si>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</si>
  <si>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</si>
  <si>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</si>
  <si>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</si>
  <si>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</si>
  <si>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</si>
  <si>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</si>
  <si>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</si>
  <si>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</si>
  <si>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</si>
  <si>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</si>
  <si>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</si>
  <si>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</si>
  <si>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</si>
  <si>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</si>
  <si>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</si>
  <si>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</si>
  <si>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</si>
  <si>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</si>
  <si>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</si>
  <si>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</si>
  <si>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</si>
  <si>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</si>
  <si>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</si>
  <si>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</si>
  <si>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</si>
  <si>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</si>
  <si>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</si>
  <si>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</si>
  <si>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</si>
  <si>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</si>
  <si>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</si>
  <si>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</si>
  <si>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</si>
  <si>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</si>
  <si>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</si>
  <si>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</si>
  <si>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</si>
  <si>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</si>
  <si>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</si>
  <si>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</si>
  <si>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</si>
  <si>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</si>
  <si>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</si>
  <si>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</si>
  <si>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</si>
  <si>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</si>
  <si>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</si>
  <si>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</si>
  <si>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</si>
  <si>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</si>
  <si>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</si>
  <si>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</si>
  <si>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</si>
  <si>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</si>
  <si>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</si>
  <si>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</si>
  <si>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</si>
  <si>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</si>
  <si>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</si>
  <si>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</si>
  <si>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</si>
  <si>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</si>
  <si>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</si>
  <si>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</si>
  <si>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</si>
  <si>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</si>
  <si>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</si>
  <si>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</si>
  <si>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</si>
  <si>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</si>
  <si>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</si>
  <si>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</si>
  <si>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</si>
  <si>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</si>
  <si>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</si>
  <si>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</si>
  <si>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</si>
  <si>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</si>
  <si>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</si>
  <si>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</si>
  <si>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</si>
  <si>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</si>
  <si>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</si>
  <si>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</si>
  <si>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</si>
  <si>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</si>
  <si>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</si>
  <si>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</si>
  <si>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</si>
  <si>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</si>
  <si>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</si>
  <si>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</si>
  <si>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</si>
  <si>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</si>
  <si>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</si>
  <si>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</si>
  <si>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</si>
  <si>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</si>
  <si>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</si>
  <si>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현대섭</t>
    <phoneticPr fontId="3" type="noConversion"/>
  </si>
  <si>
    <t>ALL</t>
    <phoneticPr fontId="3" type="noConversion"/>
  </si>
  <si>
    <t>BLG</t>
    <phoneticPr fontId="3" type="noConversion"/>
  </si>
  <si>
    <t>이동주</t>
    <phoneticPr fontId="3" type="noConversion"/>
  </si>
  <si>
    <t>E</t>
    <phoneticPr fontId="3" type="noConversion"/>
  </si>
  <si>
    <t>E</t>
    <phoneticPr fontId="3" type="noConversion"/>
  </si>
  <si>
    <t>E</t>
    <phoneticPr fontId="3" type="noConversion"/>
  </si>
  <si>
    <t>1)EIB 교체</t>
    <phoneticPr fontId="3" type="noConversion"/>
  </si>
  <si>
    <t>L_31116-31124</t>
    <phoneticPr fontId="3" type="noConversion"/>
  </si>
  <si>
    <t>L_31159-31161</t>
    <phoneticPr fontId="3" type="noConversion"/>
  </si>
  <si>
    <t>L_31168-31178</t>
    <phoneticPr fontId="3" type="noConversion"/>
  </si>
  <si>
    <t>L_31188-31192</t>
    <phoneticPr fontId="3" type="noConversion"/>
  </si>
  <si>
    <t>L_31206-31208</t>
    <phoneticPr fontId="3" type="noConversion"/>
  </si>
  <si>
    <t>C_31241-31251</t>
    <phoneticPr fontId="3" type="noConversion"/>
  </si>
  <si>
    <t>1) [18:04] 짙은 구름으로 관측시작 [23:14]짙은 구름으로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</si>
</sst>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6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8" fillId="8" borderId="19" xfId="0" applyNumberFormat="1" applyFont="1" applyFill="1" applyBorder="1" applyAlignment="1" applyProtection="1">
      <alignment horizontal="center" vertical="center"/>
      <protection locked="0"/>
    </xf>
    <xf numFmtId="177" fontId="48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21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14" sqref="E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2" t="s">
        <v>0</v>
      </c>
      <c r="C2" s="13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3">
        <v>45493</v>
      </c>
      <c r="D3" s="134"/>
      <c r="E3" s="1"/>
      <c r="F3" s="1"/>
      <c r="G3" s="1"/>
      <c r="H3" s="1"/>
      <c r="I3" s="1"/>
      <c r="J3" s="1"/>
      <c r="K3" s="35" t="s">
        <v>2</v>
      </c>
      <c r="L3" s="135">
        <f>(P31-(P32+P33))/P31*100</f>
        <v>47.61904761904762</v>
      </c>
      <c r="M3" s="135"/>
      <c r="N3" s="35" t="s">
        <v>3</v>
      </c>
      <c r="O3" s="135">
        <f>(P31-P33)/P31*100</f>
        <v>100</v>
      </c>
      <c r="P3" s="135"/>
    </row>
    <row r="4" spans="2:16" ht="14.25" customHeight="1" x14ac:dyDescent="0.25">
      <c r="B4" s="23" t="s">
        <v>4</v>
      </c>
      <c r="C4" s="2" t="s">
        <v>180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2" t="s">
        <v>6</v>
      </c>
      <c r="C7" s="1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03">
        <v>0.70833333333333337</v>
      </c>
      <c r="D9" s="104"/>
      <c r="E9" s="104">
        <v>2.7</v>
      </c>
      <c r="F9" s="104">
        <v>74</v>
      </c>
      <c r="G9" s="95" t="s">
        <v>184</v>
      </c>
      <c r="H9" s="105">
        <v>1.6</v>
      </c>
      <c r="I9" s="120">
        <v>100</v>
      </c>
      <c r="J9" s="106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0" customFormat="1" ht="14.25" customHeight="1" x14ac:dyDescent="0.25">
      <c r="B10" s="81" t="s">
        <v>22</v>
      </c>
      <c r="C10" s="201">
        <v>0.91666666666666663</v>
      </c>
      <c r="D10" s="202">
        <v>1.8</v>
      </c>
      <c r="E10" s="202">
        <v>-0.6</v>
      </c>
      <c r="F10" s="202">
        <v>86</v>
      </c>
      <c r="G10" s="203" t="s">
        <v>185</v>
      </c>
      <c r="H10" s="202">
        <v>1.1000000000000001</v>
      </c>
      <c r="I10" s="204"/>
      <c r="J10" s="205">
        <f>IF(L10, 1, 0) + IF(M10, 2, 0) + IF(N10, 4, 0) + IF(O10, 8, 0) + IF(P10, 16, 0)</f>
        <v>5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06">
        <v>0.125</v>
      </c>
      <c r="D11" s="207"/>
      <c r="E11" s="207">
        <v>-0.7</v>
      </c>
      <c r="F11" s="207">
        <v>76</v>
      </c>
      <c r="G11" s="203" t="s">
        <v>186</v>
      </c>
      <c r="H11" s="207">
        <v>1.3</v>
      </c>
      <c r="I11" s="208"/>
      <c r="J11" s="205">
        <f>IF(L11, 1, 0) + IF(M11, 2, 0) + IF(N11, 4, 0) + IF(O11, 8, 0) + IF(P11, 16, 0)</f>
        <v>9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23.416666666666668</v>
      </c>
      <c r="D12" s="12">
        <f>AVERAGE(D9:D11)</f>
        <v>1.8</v>
      </c>
      <c r="E12" s="12">
        <f>AVERAGE(E9:E11)</f>
        <v>0.46666666666666673</v>
      </c>
      <c r="F12" s="13">
        <f>AVERAGE(F9:F11)</f>
        <v>78.666666666666671</v>
      </c>
      <c r="G12" s="14"/>
      <c r="H12" s="15">
        <f>AVERAGE(H9:H11)</f>
        <v>1.3333333333333333</v>
      </c>
      <c r="I12" s="16"/>
      <c r="J12" s="17">
        <f>AVERAGE(J9:J11)</f>
        <v>7.666666666666667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2" t="s">
        <v>25</v>
      </c>
      <c r="C14" s="1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7" t="s">
        <v>177</v>
      </c>
      <c r="D16" s="199" t="s">
        <v>181</v>
      </c>
      <c r="E16" s="199" t="s">
        <v>182</v>
      </c>
      <c r="F16" s="199" t="s">
        <v>181</v>
      </c>
      <c r="G16" s="85"/>
      <c r="H16" s="85"/>
      <c r="I16" s="85"/>
      <c r="J16" s="121"/>
      <c r="K16" s="86"/>
      <c r="L16" s="85"/>
      <c r="M16" s="85"/>
      <c r="N16" s="85"/>
      <c r="O16" s="85"/>
      <c r="P16" s="199" t="s">
        <v>41</v>
      </c>
    </row>
    <row r="17" spans="2:16" ht="14.1" customHeight="1" x14ac:dyDescent="0.25">
      <c r="B17" s="24" t="s">
        <v>42</v>
      </c>
      <c r="C17" s="198">
        <v>0.6875</v>
      </c>
      <c r="D17" s="198">
        <v>0.68958333333333333</v>
      </c>
      <c r="E17" s="198">
        <v>0.75277777777777777</v>
      </c>
      <c r="F17" s="198">
        <v>0.13749999999999998</v>
      </c>
      <c r="G17" s="86"/>
      <c r="H17" s="86"/>
      <c r="I17" s="86"/>
      <c r="J17" s="86"/>
      <c r="K17" s="86"/>
      <c r="L17" s="86"/>
      <c r="M17" s="86"/>
      <c r="N17" s="86"/>
      <c r="O17" s="86"/>
      <c r="P17" s="198">
        <v>0.14652777777777778</v>
      </c>
    </row>
    <row r="18" spans="2:16" ht="14.1" customHeight="1" x14ac:dyDescent="0.25">
      <c r="B18" s="24" t="s">
        <v>43</v>
      </c>
      <c r="C18" s="199">
        <v>31104</v>
      </c>
      <c r="D18" s="199">
        <f>C18+1</f>
        <v>31105</v>
      </c>
      <c r="E18" s="199">
        <f>D19+1</f>
        <v>31110</v>
      </c>
      <c r="F18" s="199">
        <f>E19+1</f>
        <v>31252</v>
      </c>
      <c r="G18" s="85"/>
      <c r="H18" s="85"/>
      <c r="I18" s="85"/>
      <c r="J18" s="85"/>
      <c r="K18" s="85"/>
      <c r="L18" s="85"/>
      <c r="M18" s="85"/>
      <c r="N18" s="85"/>
      <c r="O18" s="85"/>
      <c r="P18" s="199">
        <f>MAX(C18:O19)+1</f>
        <v>31257</v>
      </c>
    </row>
    <row r="19" spans="2:16" ht="14.1" customHeight="1" thickBot="1" x14ac:dyDescent="0.3">
      <c r="B19" s="9" t="s">
        <v>44</v>
      </c>
      <c r="C19" s="87"/>
      <c r="D19" s="199">
        <f>D18+4</f>
        <v>31109</v>
      </c>
      <c r="E19" s="199">
        <v>31251</v>
      </c>
      <c r="F19" s="199">
        <f>F18+4</f>
        <v>31256</v>
      </c>
      <c r="G19" s="85"/>
      <c r="H19" s="85"/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4"/>
      <c r="D20" s="115">
        <f>IF(ISNUMBER(D18),D19-D18+1,"")</f>
        <v>5</v>
      </c>
      <c r="E20" s="22">
        <f t="shared" ref="E20:O20" si="0">IF(ISNUMBER(E18),E19-E18+1,"")</f>
        <v>142</v>
      </c>
      <c r="F20" s="209">
        <f t="shared" si="0"/>
        <v>5</v>
      </c>
      <c r="G20" s="97" t="str">
        <f t="shared" si="0"/>
        <v/>
      </c>
      <c r="H20" s="22" t="str">
        <f t="shared" si="0"/>
        <v/>
      </c>
      <c r="I20" s="97" t="str">
        <f t="shared" si="0"/>
        <v/>
      </c>
      <c r="J20" s="97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1" t="s">
        <v>46</v>
      </c>
      <c r="C22" s="24" t="s">
        <v>21</v>
      </c>
      <c r="D22" s="24" t="s">
        <v>23</v>
      </c>
      <c r="E22" s="24" t="s">
        <v>47</v>
      </c>
      <c r="F22" s="142" t="s">
        <v>48</v>
      </c>
      <c r="G22" s="142"/>
      <c r="H22" s="142"/>
      <c r="I22" s="142"/>
      <c r="J22" s="24" t="s">
        <v>21</v>
      </c>
      <c r="K22" s="24" t="s">
        <v>23</v>
      </c>
      <c r="L22" s="24" t="s">
        <v>47</v>
      </c>
      <c r="M22" s="142" t="s">
        <v>48</v>
      </c>
      <c r="N22" s="142"/>
      <c r="O22" s="142"/>
      <c r="P22" s="142"/>
    </row>
    <row r="23" spans="2:16" ht="13.5" customHeight="1" x14ac:dyDescent="0.25">
      <c r="B23" s="141"/>
      <c r="C23" s="108"/>
      <c r="D23" s="108"/>
      <c r="E23" s="95" t="s">
        <v>49</v>
      </c>
      <c r="F23" s="140" t="s">
        <v>179</v>
      </c>
      <c r="G23" s="140"/>
      <c r="H23" s="140"/>
      <c r="I23" s="140"/>
      <c r="J23" s="117"/>
      <c r="K23" s="117"/>
      <c r="L23" s="116" t="s">
        <v>50</v>
      </c>
      <c r="M23" s="140" t="s">
        <v>179</v>
      </c>
      <c r="N23" s="140"/>
      <c r="O23" s="140"/>
      <c r="P23" s="140"/>
    </row>
    <row r="24" spans="2:16" ht="13.5" customHeight="1" x14ac:dyDescent="0.25">
      <c r="B24" s="141"/>
      <c r="C24" s="109"/>
      <c r="D24" s="109"/>
      <c r="E24" s="116" t="s">
        <v>178</v>
      </c>
      <c r="F24" s="140" t="s">
        <v>179</v>
      </c>
      <c r="G24" s="140"/>
      <c r="H24" s="140"/>
      <c r="I24" s="140"/>
      <c r="J24" s="96"/>
      <c r="K24" s="96"/>
      <c r="L24" s="116" t="s">
        <v>52</v>
      </c>
      <c r="M24" s="140" t="s">
        <v>179</v>
      </c>
      <c r="N24" s="140"/>
      <c r="O24" s="140"/>
      <c r="P24" s="140"/>
    </row>
    <row r="25" spans="2:16" ht="13.5" customHeight="1" x14ac:dyDescent="0.25">
      <c r="B25" s="141"/>
      <c r="C25" s="109"/>
      <c r="D25" s="109"/>
      <c r="E25" s="116" t="s">
        <v>52</v>
      </c>
      <c r="F25" s="140" t="s">
        <v>179</v>
      </c>
      <c r="G25" s="140"/>
      <c r="H25" s="140"/>
      <c r="I25" s="140"/>
      <c r="J25" s="117"/>
      <c r="K25" s="117"/>
      <c r="L25" s="116" t="s">
        <v>51</v>
      </c>
      <c r="M25" s="140" t="s">
        <v>179</v>
      </c>
      <c r="N25" s="140"/>
      <c r="O25" s="140"/>
      <c r="P25" s="140"/>
    </row>
    <row r="26" spans="2:16" ht="13.5" customHeight="1" x14ac:dyDescent="0.25">
      <c r="B26" s="141"/>
      <c r="C26" s="109"/>
      <c r="D26" s="109"/>
      <c r="E26" s="116" t="s">
        <v>50</v>
      </c>
      <c r="F26" s="140" t="s">
        <v>179</v>
      </c>
      <c r="G26" s="140"/>
      <c r="H26" s="140"/>
      <c r="I26" s="140"/>
      <c r="J26" s="96"/>
      <c r="K26" s="96"/>
      <c r="L26" s="116" t="s">
        <v>49</v>
      </c>
      <c r="M26" s="140" t="s">
        <v>179</v>
      </c>
      <c r="N26" s="140"/>
      <c r="O26" s="140"/>
      <c r="P26" s="14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2" t="s">
        <v>53</v>
      </c>
      <c r="C28" s="132"/>
      <c r="D28" s="1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12">
        <v>0.33819444444444446</v>
      </c>
      <c r="D30" s="118">
        <v>0.11388888888888889</v>
      </c>
      <c r="E30" s="118"/>
      <c r="F30" s="118"/>
      <c r="G30" s="118"/>
      <c r="H30" s="118"/>
      <c r="I30" s="118"/>
      <c r="J30" s="118"/>
      <c r="K30" s="119"/>
      <c r="L30" s="118"/>
      <c r="M30" s="118"/>
      <c r="N30" s="118"/>
      <c r="O30" s="118"/>
      <c r="P30" s="107">
        <f>SUM(C30:J30,L30:N30)</f>
        <v>0.45208333333333334</v>
      </c>
    </row>
    <row r="31" spans="2:16" ht="14.1" customHeight="1" x14ac:dyDescent="0.25">
      <c r="B31" s="25" t="s">
        <v>172</v>
      </c>
      <c r="C31" s="113">
        <v>0.33819444444444446</v>
      </c>
      <c r="D31" s="110">
        <v>0.11388888888888889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22"/>
      <c r="P31" s="107">
        <f>SUM(C31:N31)</f>
        <v>0.45208333333333334</v>
      </c>
    </row>
    <row r="32" spans="2:16" ht="14.1" customHeight="1" x14ac:dyDescent="0.25">
      <c r="B32" s="25" t="s">
        <v>68</v>
      </c>
      <c r="C32" s="210">
        <v>0.12291666666666667</v>
      </c>
      <c r="D32" s="211">
        <v>0.11388888888888889</v>
      </c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2"/>
      <c r="P32" s="213">
        <f>SUM(C32:N32)</f>
        <v>0.23680555555555555</v>
      </c>
    </row>
    <row r="33" spans="2:16" ht="14.1" customHeight="1" thickBot="1" x14ac:dyDescent="0.3">
      <c r="B33" s="25" t="s">
        <v>69</v>
      </c>
      <c r="C33" s="214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6"/>
      <c r="P33" s="217">
        <f>SUM(C33:N33)</f>
        <v>0</v>
      </c>
    </row>
    <row r="34" spans="2:16" ht="14.1" customHeight="1" x14ac:dyDescent="0.25">
      <c r="B34" s="72" t="s">
        <v>170</v>
      </c>
      <c r="C34" s="90">
        <f>C31-C32-C33</f>
        <v>0.21527777777777779</v>
      </c>
      <c r="D34" s="90">
        <f t="shared" ref="D34:P34" si="1">D31-D32-D33</f>
        <v>0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0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0.21527777777777779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56" t="s">
        <v>70</v>
      </c>
      <c r="C36" s="143" t="s">
        <v>188</v>
      </c>
      <c r="D36" s="143"/>
      <c r="E36" s="143" t="s">
        <v>189</v>
      </c>
      <c r="F36" s="143"/>
      <c r="G36" s="143" t="s">
        <v>190</v>
      </c>
      <c r="H36" s="143"/>
      <c r="I36" s="143" t="s">
        <v>191</v>
      </c>
      <c r="J36" s="143"/>
      <c r="K36" s="143" t="s">
        <v>192</v>
      </c>
      <c r="L36" s="143"/>
      <c r="M36" s="143" t="s">
        <v>193</v>
      </c>
      <c r="N36" s="143"/>
      <c r="O36" s="143"/>
      <c r="P36" s="143"/>
    </row>
    <row r="37" spans="2:16" ht="18" customHeight="1" x14ac:dyDescent="0.25">
      <c r="B37" s="157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25">
      <c r="B38" s="157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25">
      <c r="B39" s="157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</row>
    <row r="40" spans="2:16" ht="18" customHeight="1" x14ac:dyDescent="0.25">
      <c r="B40" s="157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25">
      <c r="B41" s="158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4" t="s">
        <v>71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25">
      <c r="B44" s="147" t="s">
        <v>194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" customHeigh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72"/>
      <c r="C52" s="173"/>
      <c r="D52" s="151"/>
      <c r="E52" s="151"/>
      <c r="F52" s="151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169</v>
      </c>
      <c r="C53" s="176"/>
      <c r="D53" s="102"/>
      <c r="E53" s="102"/>
      <c r="F53" s="102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168</v>
      </c>
      <c r="C54" s="178"/>
      <c r="D54" s="178"/>
      <c r="E54" s="178"/>
      <c r="F54" s="200">
        <v>1615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9" t="s">
        <v>72</v>
      </c>
      <c r="C56" s="15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0" t="s">
        <v>73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63" t="s">
        <v>74</v>
      </c>
      <c r="O57" s="161"/>
      <c r="P57" s="164"/>
    </row>
    <row r="58" spans="2:16" ht="17.100000000000001" customHeight="1" x14ac:dyDescent="0.25">
      <c r="B58" s="165" t="s">
        <v>75</v>
      </c>
      <c r="C58" s="166"/>
      <c r="D58" s="167"/>
      <c r="E58" s="165" t="s">
        <v>76</v>
      </c>
      <c r="F58" s="166"/>
      <c r="G58" s="167"/>
      <c r="H58" s="166" t="s">
        <v>77</v>
      </c>
      <c r="I58" s="166"/>
      <c r="J58" s="166"/>
      <c r="K58" s="168" t="s">
        <v>78</v>
      </c>
      <c r="L58" s="166"/>
      <c r="M58" s="169"/>
      <c r="N58" s="170"/>
      <c r="O58" s="166"/>
      <c r="P58" s="171"/>
    </row>
    <row r="59" spans="2:16" ht="20.100000000000001" customHeight="1" x14ac:dyDescent="0.25">
      <c r="B59" s="185" t="s">
        <v>79</v>
      </c>
      <c r="C59" s="186"/>
      <c r="D59" s="32" t="b">
        <v>1</v>
      </c>
      <c r="E59" s="185" t="s">
        <v>80</v>
      </c>
      <c r="F59" s="186"/>
      <c r="G59" s="32" t="b">
        <v>1</v>
      </c>
      <c r="H59" s="187" t="s">
        <v>81</v>
      </c>
      <c r="I59" s="186"/>
      <c r="J59" s="32" t="b">
        <v>1</v>
      </c>
      <c r="K59" s="187" t="s">
        <v>82</v>
      </c>
      <c r="L59" s="186"/>
      <c r="M59" s="32" t="b">
        <v>1</v>
      </c>
      <c r="N59" s="188" t="s">
        <v>83</v>
      </c>
      <c r="O59" s="186"/>
      <c r="P59" s="32" t="b">
        <v>1</v>
      </c>
    </row>
    <row r="60" spans="2:16" ht="20.100000000000001" customHeight="1" x14ac:dyDescent="0.25">
      <c r="B60" s="185" t="s">
        <v>84</v>
      </c>
      <c r="C60" s="186"/>
      <c r="D60" s="32" t="b">
        <v>1</v>
      </c>
      <c r="E60" s="185" t="s">
        <v>85</v>
      </c>
      <c r="F60" s="186"/>
      <c r="G60" s="32" t="b">
        <v>1</v>
      </c>
      <c r="H60" s="187" t="s">
        <v>86</v>
      </c>
      <c r="I60" s="186"/>
      <c r="J60" s="32" t="b">
        <v>1</v>
      </c>
      <c r="K60" s="187" t="s">
        <v>87</v>
      </c>
      <c r="L60" s="186"/>
      <c r="M60" s="32" t="b">
        <v>1</v>
      </c>
      <c r="N60" s="188" t="s">
        <v>88</v>
      </c>
      <c r="O60" s="186"/>
      <c r="P60" s="32" t="b">
        <v>1</v>
      </c>
    </row>
    <row r="61" spans="2:16" ht="20.100000000000001" customHeight="1" x14ac:dyDescent="0.25">
      <c r="B61" s="185" t="s">
        <v>89</v>
      </c>
      <c r="C61" s="186"/>
      <c r="D61" s="32" t="b">
        <v>1</v>
      </c>
      <c r="E61" s="185" t="s">
        <v>90</v>
      </c>
      <c r="F61" s="186"/>
      <c r="G61" s="32" t="b">
        <v>1</v>
      </c>
      <c r="H61" s="187" t="s">
        <v>91</v>
      </c>
      <c r="I61" s="186"/>
      <c r="J61" s="32" t="b">
        <v>1</v>
      </c>
      <c r="K61" s="187" t="s">
        <v>92</v>
      </c>
      <c r="L61" s="186"/>
      <c r="M61" s="32" t="b">
        <v>1</v>
      </c>
      <c r="N61" s="188" t="s">
        <v>93</v>
      </c>
      <c r="O61" s="186"/>
      <c r="P61" s="32" t="b">
        <v>1</v>
      </c>
    </row>
    <row r="62" spans="2:16" ht="20.100000000000001" customHeight="1" x14ac:dyDescent="0.25">
      <c r="B62" s="187" t="s">
        <v>91</v>
      </c>
      <c r="C62" s="186"/>
      <c r="D62" s="32" t="b">
        <v>1</v>
      </c>
      <c r="E62" s="185" t="s">
        <v>94</v>
      </c>
      <c r="F62" s="186"/>
      <c r="G62" s="32" t="b">
        <v>1</v>
      </c>
      <c r="H62" s="187" t="s">
        <v>95</v>
      </c>
      <c r="I62" s="186"/>
      <c r="J62" s="32" t="b">
        <v>0</v>
      </c>
      <c r="K62" s="187" t="s">
        <v>96</v>
      </c>
      <c r="L62" s="186"/>
      <c r="M62" s="32" t="b">
        <v>1</v>
      </c>
      <c r="N62" s="188" t="s">
        <v>86</v>
      </c>
      <c r="O62" s="186"/>
      <c r="P62" s="32" t="b">
        <v>1</v>
      </c>
    </row>
    <row r="63" spans="2:16" ht="20.100000000000001" customHeight="1" x14ac:dyDescent="0.25">
      <c r="B63" s="187" t="s">
        <v>97</v>
      </c>
      <c r="C63" s="186"/>
      <c r="D63" s="32" t="b">
        <v>1</v>
      </c>
      <c r="E63" s="185" t="s">
        <v>98</v>
      </c>
      <c r="F63" s="186"/>
      <c r="G63" s="32" t="b">
        <v>1</v>
      </c>
      <c r="H63" s="37"/>
      <c r="I63" s="38"/>
      <c r="J63" s="39"/>
      <c r="K63" s="187" t="s">
        <v>99</v>
      </c>
      <c r="L63" s="186"/>
      <c r="M63" s="32" t="b">
        <v>1</v>
      </c>
      <c r="N63" s="188" t="s">
        <v>167</v>
      </c>
      <c r="O63" s="186"/>
      <c r="P63" s="32" t="b">
        <v>1</v>
      </c>
    </row>
    <row r="64" spans="2:16" ht="20.100000000000001" customHeight="1" x14ac:dyDescent="0.25">
      <c r="B64" s="187" t="s">
        <v>100</v>
      </c>
      <c r="C64" s="186"/>
      <c r="D64" s="32" t="b">
        <v>0</v>
      </c>
      <c r="E64" s="185" t="s">
        <v>101</v>
      </c>
      <c r="F64" s="186"/>
      <c r="G64" s="32" t="b">
        <v>1</v>
      </c>
      <c r="H64" s="40"/>
      <c r="I64" s="41"/>
      <c r="J64" s="42"/>
      <c r="K64" s="195" t="s">
        <v>102</v>
      </c>
      <c r="L64" s="19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5" t="s">
        <v>165</v>
      </c>
      <c r="F65" s="18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89" t="s">
        <v>108</v>
      </c>
      <c r="C69" s="189"/>
      <c r="D69" s="50"/>
      <c r="E69" s="50"/>
      <c r="F69" s="191" t="s">
        <v>109</v>
      </c>
      <c r="G69" s="193" t="s">
        <v>110</v>
      </c>
      <c r="H69" s="50"/>
      <c r="I69" s="189" t="s">
        <v>111</v>
      </c>
      <c r="J69" s="189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90"/>
      <c r="C70" s="190"/>
      <c r="D70" s="54"/>
      <c r="E70" s="55"/>
      <c r="F70" s="192"/>
      <c r="G70" s="194"/>
      <c r="H70" s="56"/>
      <c r="I70" s="190"/>
      <c r="J70" s="190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2</v>
      </c>
      <c r="Q71" s="71"/>
    </row>
    <row r="72" spans="2:17" ht="20.100000000000001" customHeight="1" x14ac:dyDescent="0.25">
      <c r="B72" s="68" t="s">
        <v>120</v>
      </c>
      <c r="C72" s="98">
        <v>-154.58000000000001</v>
      </c>
      <c r="D72" s="98">
        <v>-156.69</v>
      </c>
      <c r="E72" s="78" t="s">
        <v>121</v>
      </c>
      <c r="F72" s="98">
        <v>16.5</v>
      </c>
      <c r="G72" s="98">
        <v>15.6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-139.75</v>
      </c>
      <c r="D73" s="98">
        <v>-143.75</v>
      </c>
      <c r="E73" s="79" t="s">
        <v>125</v>
      </c>
      <c r="F73" s="99">
        <v>36.700000000000003</v>
      </c>
      <c r="G73" s="99">
        <v>31.8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-205.69</v>
      </c>
      <c r="D74" s="98">
        <v>-207.04</v>
      </c>
      <c r="E74" s="79" t="s">
        <v>130</v>
      </c>
      <c r="F74" s="111">
        <v>0</v>
      </c>
      <c r="G74" s="218">
        <v>0</v>
      </c>
      <c r="H74" s="91"/>
      <c r="I74" s="65" t="s">
        <v>131</v>
      </c>
      <c r="J74" s="33">
        <v>0</v>
      </c>
      <c r="K74" s="66" t="s">
        <v>132</v>
      </c>
      <c r="L74" s="33">
        <v>4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-113.58</v>
      </c>
      <c r="D75" s="98">
        <v>-119.16</v>
      </c>
      <c r="E75" s="79" t="s">
        <v>135</v>
      </c>
      <c r="F75" s="111">
        <v>40</v>
      </c>
      <c r="G75" s="21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21.27</v>
      </c>
      <c r="D76" s="98">
        <v>20.079999999999998</v>
      </c>
      <c r="E76" s="79" t="s">
        <v>140</v>
      </c>
      <c r="F76" s="111">
        <v>50</v>
      </c>
      <c r="G76" s="218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25.32</v>
      </c>
      <c r="D77" s="98">
        <v>23.62</v>
      </c>
      <c r="E77" s="79" t="s">
        <v>145</v>
      </c>
      <c r="F77" s="111">
        <v>160</v>
      </c>
      <c r="G77" s="21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17.690000000000001</v>
      </c>
      <c r="D78" s="98">
        <v>17.05</v>
      </c>
      <c r="E78" s="79" t="s">
        <v>150</v>
      </c>
      <c r="F78" s="100"/>
      <c r="G78" s="100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18.53</v>
      </c>
      <c r="D79" s="98">
        <v>17.77</v>
      </c>
      <c r="E79" s="78" t="s">
        <v>155</v>
      </c>
      <c r="F79" s="98">
        <v>11</v>
      </c>
      <c r="G79" s="98">
        <v>2.5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2.3499999999999999E-5</v>
      </c>
      <c r="D80" s="101">
        <v>2.3E-5</v>
      </c>
      <c r="E80" s="79" t="s">
        <v>160</v>
      </c>
      <c r="F80" s="99">
        <v>50.1</v>
      </c>
      <c r="G80" s="99">
        <v>75.3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36" t="s">
        <v>164</v>
      </c>
      <c r="C84" s="136"/>
    </row>
    <row r="85" spans="2:16" ht="15" customHeight="1" x14ac:dyDescent="0.25">
      <c r="B85" s="137" t="s">
        <v>187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</row>
    <row r="86" spans="2:16" ht="15" customHeigh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</row>
    <row r="87" spans="2:16" ht="15" customHeigh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</row>
    <row r="90" spans="2:16" ht="15" customHeigh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1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2:16" ht="1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</row>
    <row r="95" spans="2:16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</row>
    <row r="96" spans="2:16" ht="15" customHeight="1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</row>
    <row r="97" spans="2:16" ht="15" customHeight="1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</row>
    <row r="98" spans="2:16" ht="15" customHeight="1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2024-07-21T03:36:15Z</dcterms:modified>
</cp:coreProperties>
</file>