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8" i="1" l="1"/>
  <c r="F18" i="1" l="1"/>
  <c r="D18" i="1" l="1"/>
  <c r="D19" i="1" s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<sst xmlns="http://schemas.openxmlformats.org/spreadsheetml/2006/main" count="218" uniqueCount="198">
  <si>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</si>
  <si>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</si>
  <si>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</si>
  <si>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</si>
  <si>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</si>
  <si>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</si>
  <si>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</si>
  <si>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</si>
  <si>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</si>
  <si>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</si>
  <si>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</si>
  <si>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</si>
  <si>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</si>
  <si>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</si>
  <si>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</si>
  <si>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</si>
  <si>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</si>
  <si>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</si>
  <si>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</si>
  <si>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</si>
  <si>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</si>
  <si>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</si>
  <si>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</si>
  <si>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</si>
  <si>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</si>
  <si>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</si>
  <si>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</si>
  <si>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</si>
  <si>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</si>
  <si>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</si>
  <si>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</si>
  <si>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</si>
  <si>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</si>
  <si>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</si>
  <si>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</si>
  <si>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</si>
  <si>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</si>
  <si>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</si>
  <si>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</si>
  <si>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</si>
  <si>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</si>
  <si>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</si>
  <si>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</si>
  <si>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</si>
  <si>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</si>
  <si>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</si>
  <si>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</si>
  <si>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</si>
  <si>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</si>
  <si>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</si>
  <si>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</si>
  <si>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</si>
  <si>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</si>
  <si>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</si>
  <si>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</si>
  <si>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</si>
  <si>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</si>
  <si>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</si>
  <si>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</si>
  <si>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</si>
  <si>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</si>
  <si>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</si>
  <si>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</si>
  <si>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</si>
  <si>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</si>
  <si>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</si>
  <si>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</si>
  <si>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</si>
  <si>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</si>
  <si>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</si>
  <si>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</si>
  <si>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</si>
  <si>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</si>
  <si>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</si>
  <si>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</si>
  <si>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</si>
  <si>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</si>
  <si>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</si>
  <si>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</si>
  <si>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</si>
  <si>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</si>
  <si>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</si>
  <si>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</si>
  <si>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</si>
  <si>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</si>
  <si>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</si>
  <si>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</si>
  <si>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</si>
  <si>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</si>
  <si>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</si>
  <si>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</si>
  <si>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</si>
  <si>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</si>
  <si>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</si>
  <si>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</si>
  <si>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</si>
  <si>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</si>
  <si>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</si>
  <si>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</si>
  <si>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</si>
  <si>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</si>
  <si>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</si>
  <si>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</si>
  <si>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</si>
  <si>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</si>
  <si>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</si>
  <si>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</si>
  <si>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</si>
  <si>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</si>
  <si>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</si>
  <si>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</si>
  <si>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</si>
  <si>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</si>
  <si>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</si>
  <si>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</si>
  <si>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</si>
  <si>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</si>
  <si>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</si>
  <si>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</si>
  <si>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</si>
  <si>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</si>
  <si>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</si>
  <si>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</si>
  <si>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</si>
  <si>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</si>
  <si>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</si>
  <si>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</si>
  <si>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</si>
  <si>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</si>
  <si>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</si>
  <si>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</si>
  <si>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</si>
  <si>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</si>
  <si>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</si>
  <si>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</si>
  <si>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</si>
  <si>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</si>
  <si>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</si>
  <si>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</si>
  <si>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</si>
  <si>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</si>
  <si>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</si>
  <si>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</si>
  <si>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</si>
  <si>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</si>
  <si>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</si>
  <si>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</si>
  <si>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</si>
  <si>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</si>
  <si>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</si>
  <si>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</si>
  <si>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</si>
  <si>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</si>
  <si>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</si>
  <si>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</si>
  <si>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</si>
  <si>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</si>
  <si>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</si>
  <si>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</si>
  <si>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</si>
  <si>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</si>
  <si>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</si>
  <si>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</si>
  <si>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</si>
  <si>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</si>
  <si>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</si>
  <si>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</si>
  <si>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</si>
  <si>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</si>
  <si>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</si>
  <si>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</si>
  <si>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</si>
  <si>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</si>
  <si>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</si>
  <si>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</si>
  <si>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</si>
  <si>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</si>
  <si>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</si>
  <si>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</si>
  <si>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</si>
  <si>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</si>
  <si>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ALL</t>
    <phoneticPr fontId="3" type="noConversion"/>
  </si>
  <si>
    <t>BLG</t>
    <phoneticPr fontId="3" type="noConversion"/>
  </si>
  <si>
    <t>이동주</t>
    <phoneticPr fontId="3" type="noConversion"/>
  </si>
  <si>
    <t>KSP</t>
    <phoneticPr fontId="3" type="noConversion"/>
  </si>
  <si>
    <t>ALL</t>
    <phoneticPr fontId="3" type="noConversion"/>
  </si>
  <si>
    <t>E</t>
    <phoneticPr fontId="3" type="noConversion"/>
  </si>
  <si>
    <t>17:!5</t>
    <phoneticPr fontId="3" type="noConversion"/>
  </si>
  <si>
    <t>BLG</t>
    <phoneticPr fontId="3" type="noConversion"/>
  </si>
  <si>
    <t>L_30906-30982</t>
    <phoneticPr fontId="3" type="noConversion"/>
  </si>
  <si>
    <t>E</t>
    <phoneticPr fontId="3" type="noConversion"/>
  </si>
  <si>
    <t>M_30138-30139:N</t>
    <phoneticPr fontId="3" type="noConversion"/>
  </si>
  <si>
    <t>M_31060-31061:T</t>
    <phoneticPr fontId="3" type="noConversion"/>
  </si>
  <si>
    <t>L_31075-31093</t>
    <phoneticPr fontId="3" type="noConversion"/>
  </si>
  <si>
    <t>KSP</t>
    <phoneticPr fontId="3" type="noConversion"/>
  </si>
  <si>
    <t>E</t>
    <phoneticPr fontId="3" type="noConversion"/>
  </si>
  <si>
    <t>ALL</t>
    <phoneticPr fontId="3" type="noConversion"/>
  </si>
  <si>
    <t xml:space="preserve">[17:38] 초반 짙은구름으로 관측이 어려워 돔플랫촬영 [18:58] BLG촬영 [00:12]짙은구름과 월령으로 대기중 종료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</si>
</sst>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3">
        <v>45492</v>
      </c>
      <c r="D3" s="154"/>
      <c r="E3" s="1"/>
      <c r="F3" s="1"/>
      <c r="G3" s="1"/>
      <c r="H3" s="1"/>
      <c r="I3" s="1"/>
      <c r="J3" s="1"/>
      <c r="K3" s="35" t="s">
        <v>2</v>
      </c>
      <c r="L3" s="155">
        <f>(P31-(P32+P33))/P31*100</f>
        <v>48.159509202453989</v>
      </c>
      <c r="M3" s="155"/>
      <c r="N3" s="35" t="s">
        <v>3</v>
      </c>
      <c r="O3" s="155">
        <f>(P31-P33)/P31*100</f>
        <v>100</v>
      </c>
      <c r="P3" s="155"/>
    </row>
    <row r="4" spans="2:16" ht="14.25" customHeight="1" x14ac:dyDescent="0.25">
      <c r="B4" s="23" t="s">
        <v>4</v>
      </c>
      <c r="C4" s="2" t="s">
        <v>180</v>
      </c>
      <c r="D4" s="3" t="s">
        <v>183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07">
        <v>0.70833333333333337</v>
      </c>
      <c r="D9" s="108"/>
      <c r="E9" s="108">
        <v>1.1000000000000001</v>
      </c>
      <c r="F9" s="108">
        <v>82</v>
      </c>
      <c r="G9" s="95" t="s">
        <v>186</v>
      </c>
      <c r="H9" s="109">
        <v>1.9</v>
      </c>
      <c r="I9" s="140">
        <v>97</v>
      </c>
      <c r="J9" s="110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0" customFormat="1" ht="14.25" customHeight="1" x14ac:dyDescent="0.25">
      <c r="B10" s="81" t="s">
        <v>22</v>
      </c>
      <c r="C10" s="123">
        <v>0.91666666666666663</v>
      </c>
      <c r="D10" s="109">
        <v>1.8</v>
      </c>
      <c r="E10" s="109">
        <v>-0.8</v>
      </c>
      <c r="F10" s="109">
        <v>86</v>
      </c>
      <c r="G10" s="140" t="s">
        <v>190</v>
      </c>
      <c r="H10" s="109">
        <v>2.7</v>
      </c>
      <c r="I10" s="124"/>
      <c r="J10" s="110">
        <f>IF(L10, 1, 0) + IF(M10, 2, 0) + IF(N10, 4, 0) + IF(O10, 8, 0) + IF(P10, 16, 0)</f>
        <v>5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126">
        <v>0.125</v>
      </c>
      <c r="D11" s="127"/>
      <c r="E11" s="127">
        <v>-0.8</v>
      </c>
      <c r="F11" s="127">
        <v>90</v>
      </c>
      <c r="G11" s="140" t="s">
        <v>195</v>
      </c>
      <c r="H11" s="127">
        <v>1.1000000000000001</v>
      </c>
      <c r="I11" s="128"/>
      <c r="J11" s="110">
        <f>IF(L11, 1, 0) + IF(M11, 2, 0) + IF(N11, 4, 0) + IF(O11, 8, 0) + IF(P11, 16, 0)</f>
        <v>13</v>
      </c>
      <c r="K11" s="83" t="b">
        <v>0</v>
      </c>
      <c r="L11" s="83" t="b">
        <v>1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23.416666666666668</v>
      </c>
      <c r="D12" s="12">
        <f>AVERAGE(D9:D11)</f>
        <v>1.8</v>
      </c>
      <c r="E12" s="12">
        <f>AVERAGE(E9:E11)</f>
        <v>-0.16666666666666666</v>
      </c>
      <c r="F12" s="13">
        <f>AVERAGE(F9:F11)</f>
        <v>86</v>
      </c>
      <c r="G12" s="14"/>
      <c r="H12" s="15">
        <f>AVERAGE(H9:H11)</f>
        <v>1.8999999999999997</v>
      </c>
      <c r="I12" s="16"/>
      <c r="J12" s="17">
        <f>AVERAGE(J9:J11)</f>
        <v>10.333333333333334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04" t="s">
        <v>177</v>
      </c>
      <c r="D16" s="106" t="s">
        <v>181</v>
      </c>
      <c r="E16" s="106" t="s">
        <v>182</v>
      </c>
      <c r="F16" s="106" t="s">
        <v>184</v>
      </c>
      <c r="G16" s="106" t="s">
        <v>185</v>
      </c>
      <c r="H16" s="106" t="s">
        <v>188</v>
      </c>
      <c r="I16" s="106" t="s">
        <v>194</v>
      </c>
      <c r="J16" s="218" t="s">
        <v>196</v>
      </c>
      <c r="K16" s="86"/>
      <c r="L16" s="85"/>
      <c r="M16" s="85"/>
      <c r="N16" s="85"/>
      <c r="O16" s="85"/>
      <c r="P16" s="106" t="s">
        <v>41</v>
      </c>
    </row>
    <row r="17" spans="2:16" ht="14.1" customHeight="1" x14ac:dyDescent="0.25">
      <c r="B17" s="24" t="s">
        <v>42</v>
      </c>
      <c r="C17" s="105">
        <v>0.6791666666666667</v>
      </c>
      <c r="D17" s="105">
        <v>0.68402777777777779</v>
      </c>
      <c r="E17" s="105">
        <v>0.70208333333333339</v>
      </c>
      <c r="F17" s="105" t="s">
        <v>187</v>
      </c>
      <c r="G17" s="105">
        <v>0.73472222222222217</v>
      </c>
      <c r="H17" s="105">
        <v>0.79027777777777775</v>
      </c>
      <c r="I17" s="105">
        <v>4.3055555555555562E-2</v>
      </c>
      <c r="J17" s="105">
        <v>0.13749999999999998</v>
      </c>
      <c r="K17" s="86"/>
      <c r="L17" s="86"/>
      <c r="M17" s="86"/>
      <c r="N17" s="86"/>
      <c r="O17" s="86"/>
      <c r="P17" s="105">
        <v>0.1423611111111111</v>
      </c>
    </row>
    <row r="18" spans="2:16" ht="14.1" customHeight="1" x14ac:dyDescent="0.25">
      <c r="B18" s="24" t="s">
        <v>43</v>
      </c>
      <c r="C18" s="106">
        <v>30900</v>
      </c>
      <c r="D18" s="106">
        <f>C18+1</f>
        <v>30901</v>
      </c>
      <c r="E18" s="106">
        <f>D19+1</f>
        <v>30906</v>
      </c>
      <c r="F18" s="106">
        <f>E19+1</f>
        <v>30910</v>
      </c>
      <c r="G18" s="106">
        <f>F19+1</f>
        <v>30912</v>
      </c>
      <c r="H18" s="106">
        <v>30962</v>
      </c>
      <c r="I18" s="106">
        <v>31094</v>
      </c>
      <c r="J18" s="106">
        <v>31098</v>
      </c>
      <c r="K18" s="85"/>
      <c r="L18" s="85"/>
      <c r="M18" s="85"/>
      <c r="N18" s="85"/>
      <c r="O18" s="85"/>
      <c r="P18" s="106">
        <f>MAX(C18:O19)+1</f>
        <v>31103</v>
      </c>
    </row>
    <row r="19" spans="2:16" ht="14.1" customHeight="1" thickBot="1" x14ac:dyDescent="0.3">
      <c r="B19" s="9" t="s">
        <v>44</v>
      </c>
      <c r="C19" s="87"/>
      <c r="D19" s="106">
        <f>D18+4</f>
        <v>30905</v>
      </c>
      <c r="E19" s="106">
        <v>30909</v>
      </c>
      <c r="F19" s="106">
        <v>30911</v>
      </c>
      <c r="G19" s="106">
        <v>30960</v>
      </c>
      <c r="H19" s="106">
        <v>31093</v>
      </c>
      <c r="I19" s="106">
        <v>31097</v>
      </c>
      <c r="J19" s="106">
        <f>J18+4</f>
        <v>31102</v>
      </c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30"/>
      <c r="D20" s="131">
        <f>IF(ISNUMBER(D18),D19-D18+1,"")</f>
        <v>5</v>
      </c>
      <c r="E20" s="22">
        <f t="shared" ref="E20:O20" si="0">IF(ISNUMBER(E18),E19-E18+1,"")</f>
        <v>4</v>
      </c>
      <c r="F20" s="22">
        <f t="shared" si="0"/>
        <v>2</v>
      </c>
      <c r="G20" s="97">
        <f t="shared" si="0"/>
        <v>49</v>
      </c>
      <c r="H20" s="22">
        <f t="shared" si="0"/>
        <v>132</v>
      </c>
      <c r="I20" s="97">
        <f t="shared" si="0"/>
        <v>4</v>
      </c>
      <c r="J20" s="97">
        <f t="shared" si="0"/>
        <v>5</v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15"/>
      <c r="D23" s="115"/>
      <c r="E23" s="95" t="s">
        <v>49</v>
      </c>
      <c r="F23" s="160" t="s">
        <v>179</v>
      </c>
      <c r="G23" s="160"/>
      <c r="H23" s="160"/>
      <c r="I23" s="160"/>
      <c r="J23" s="136"/>
      <c r="K23" s="136"/>
      <c r="L23" s="132" t="s">
        <v>50</v>
      </c>
      <c r="M23" s="160" t="s">
        <v>179</v>
      </c>
      <c r="N23" s="160"/>
      <c r="O23" s="160"/>
      <c r="P23" s="160"/>
    </row>
    <row r="24" spans="2:16" ht="13.5" customHeight="1" x14ac:dyDescent="0.25">
      <c r="B24" s="161"/>
      <c r="C24" s="116"/>
      <c r="D24" s="116"/>
      <c r="E24" s="132" t="s">
        <v>178</v>
      </c>
      <c r="F24" s="160" t="s">
        <v>179</v>
      </c>
      <c r="G24" s="160"/>
      <c r="H24" s="160"/>
      <c r="I24" s="160"/>
      <c r="J24" s="96"/>
      <c r="K24" s="96"/>
      <c r="L24" s="132" t="s">
        <v>52</v>
      </c>
      <c r="M24" s="160" t="s">
        <v>179</v>
      </c>
      <c r="N24" s="160"/>
      <c r="O24" s="160"/>
      <c r="P24" s="160"/>
    </row>
    <row r="25" spans="2:16" ht="13.5" customHeight="1" x14ac:dyDescent="0.25">
      <c r="B25" s="161"/>
      <c r="C25" s="116"/>
      <c r="D25" s="116"/>
      <c r="E25" s="132" t="s">
        <v>52</v>
      </c>
      <c r="F25" s="160" t="s">
        <v>179</v>
      </c>
      <c r="G25" s="160"/>
      <c r="H25" s="160"/>
      <c r="I25" s="160"/>
      <c r="J25" s="136"/>
      <c r="K25" s="136"/>
      <c r="L25" s="132" t="s">
        <v>51</v>
      </c>
      <c r="M25" s="160" t="s">
        <v>179</v>
      </c>
      <c r="N25" s="160"/>
      <c r="O25" s="160"/>
      <c r="P25" s="160"/>
    </row>
    <row r="26" spans="2:16" ht="13.5" customHeight="1" x14ac:dyDescent="0.25">
      <c r="B26" s="161"/>
      <c r="C26" s="116"/>
      <c r="D26" s="116"/>
      <c r="E26" s="132" t="s">
        <v>50</v>
      </c>
      <c r="F26" s="160" t="s">
        <v>179</v>
      </c>
      <c r="G26" s="160"/>
      <c r="H26" s="160"/>
      <c r="I26" s="160"/>
      <c r="J26" s="96"/>
      <c r="K26" s="96"/>
      <c r="L26" s="132" t="s">
        <v>49</v>
      </c>
      <c r="M26" s="160" t="s">
        <v>179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53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22">
        <v>0.34097222222222223</v>
      </c>
      <c r="D30" s="141">
        <v>0.11180555555555556</v>
      </c>
      <c r="E30" s="141"/>
      <c r="F30" s="141"/>
      <c r="G30" s="141"/>
      <c r="H30" s="141"/>
      <c r="I30" s="141"/>
      <c r="J30" s="141"/>
      <c r="K30" s="142"/>
      <c r="L30" s="141"/>
      <c r="M30" s="141"/>
      <c r="N30" s="141"/>
      <c r="O30" s="141"/>
      <c r="P30" s="111">
        <f>SUM(C30:J30,L30:N30)</f>
        <v>0.45277777777777778</v>
      </c>
    </row>
    <row r="31" spans="2:16" ht="14.1" customHeight="1" x14ac:dyDescent="0.25">
      <c r="B31" s="25" t="s">
        <v>172</v>
      </c>
      <c r="C31" s="125">
        <v>0.34097222222222223</v>
      </c>
      <c r="D31" s="117">
        <v>0.11180555555555556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  <c r="P31" s="111">
        <f>SUM(C31:N31)</f>
        <v>0.45277777777777778</v>
      </c>
    </row>
    <row r="32" spans="2:16" ht="14.1" customHeight="1" x14ac:dyDescent="0.25">
      <c r="B32" s="25" t="s">
        <v>68</v>
      </c>
      <c r="C32" s="114">
        <v>0.12291666666666667</v>
      </c>
      <c r="D32" s="137">
        <v>0.11180555555555556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11">
        <f>SUM(C32:N32)</f>
        <v>0.23472222222222222</v>
      </c>
    </row>
    <row r="33" spans="2:16" ht="14.1" customHeight="1" thickBot="1" x14ac:dyDescent="0.3">
      <c r="B33" s="25" t="s">
        <v>69</v>
      </c>
      <c r="C33" s="217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3"/>
      <c r="P33" s="112">
        <f>SUM(C33:N33)</f>
        <v>0</v>
      </c>
    </row>
    <row r="34" spans="2:16" ht="14.1" customHeight="1" x14ac:dyDescent="0.25">
      <c r="B34" s="72" t="s">
        <v>170</v>
      </c>
      <c r="C34" s="90">
        <f>C31-C32-C33</f>
        <v>0.21805555555555556</v>
      </c>
      <c r="D34" s="90">
        <f t="shared" ref="D34:P34" si="1">D31-D32-D33</f>
        <v>0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0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0.21805555555555556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76" t="s">
        <v>70</v>
      </c>
      <c r="C36" s="163" t="s">
        <v>189</v>
      </c>
      <c r="D36" s="163"/>
      <c r="E36" s="163" t="s">
        <v>191</v>
      </c>
      <c r="F36" s="163"/>
      <c r="G36" s="163" t="s">
        <v>192</v>
      </c>
      <c r="H36" s="163"/>
      <c r="I36" s="163" t="s">
        <v>193</v>
      </c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7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7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7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7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78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71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197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92"/>
      <c r="C52" s="193"/>
      <c r="D52" s="171"/>
      <c r="E52" s="171"/>
      <c r="F52" s="171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169</v>
      </c>
      <c r="C53" s="196"/>
      <c r="D53" s="103"/>
      <c r="E53" s="103"/>
      <c r="F53" s="103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168</v>
      </c>
      <c r="C54" s="198"/>
      <c r="D54" s="198"/>
      <c r="E54" s="198"/>
      <c r="F54" s="135">
        <v>1488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72</v>
      </c>
      <c r="C56" s="17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0" t="s">
        <v>73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74</v>
      </c>
      <c r="O57" s="181"/>
      <c r="P57" s="184"/>
    </row>
    <row r="58" spans="2:16" ht="17.100000000000001" customHeight="1" x14ac:dyDescent="0.25">
      <c r="B58" s="185" t="s">
        <v>75</v>
      </c>
      <c r="C58" s="186"/>
      <c r="D58" s="187"/>
      <c r="E58" s="185" t="s">
        <v>76</v>
      </c>
      <c r="F58" s="186"/>
      <c r="G58" s="187"/>
      <c r="H58" s="186" t="s">
        <v>77</v>
      </c>
      <c r="I58" s="186"/>
      <c r="J58" s="186"/>
      <c r="K58" s="188" t="s">
        <v>78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79</v>
      </c>
      <c r="C59" s="206"/>
      <c r="D59" s="32" t="b">
        <v>1</v>
      </c>
      <c r="E59" s="205" t="s">
        <v>80</v>
      </c>
      <c r="F59" s="206"/>
      <c r="G59" s="32" t="b">
        <v>1</v>
      </c>
      <c r="H59" s="207" t="s">
        <v>81</v>
      </c>
      <c r="I59" s="206"/>
      <c r="J59" s="32" t="b">
        <v>1</v>
      </c>
      <c r="K59" s="207" t="s">
        <v>82</v>
      </c>
      <c r="L59" s="206"/>
      <c r="M59" s="32" t="b">
        <v>1</v>
      </c>
      <c r="N59" s="208" t="s">
        <v>83</v>
      </c>
      <c r="O59" s="206"/>
      <c r="P59" s="32" t="b">
        <v>1</v>
      </c>
    </row>
    <row r="60" spans="2:16" ht="20.100000000000001" customHeight="1" x14ac:dyDescent="0.25">
      <c r="B60" s="205" t="s">
        <v>84</v>
      </c>
      <c r="C60" s="206"/>
      <c r="D60" s="32" t="b">
        <v>1</v>
      </c>
      <c r="E60" s="205" t="s">
        <v>85</v>
      </c>
      <c r="F60" s="206"/>
      <c r="G60" s="32" t="b">
        <v>1</v>
      </c>
      <c r="H60" s="207" t="s">
        <v>86</v>
      </c>
      <c r="I60" s="206"/>
      <c r="J60" s="32" t="b">
        <v>1</v>
      </c>
      <c r="K60" s="207" t="s">
        <v>87</v>
      </c>
      <c r="L60" s="206"/>
      <c r="M60" s="32" t="b">
        <v>1</v>
      </c>
      <c r="N60" s="208" t="s">
        <v>88</v>
      </c>
      <c r="O60" s="206"/>
      <c r="P60" s="32" t="b">
        <v>1</v>
      </c>
    </row>
    <row r="61" spans="2:16" ht="20.100000000000001" customHeight="1" x14ac:dyDescent="0.25">
      <c r="B61" s="205" t="s">
        <v>89</v>
      </c>
      <c r="C61" s="206"/>
      <c r="D61" s="32" t="b">
        <v>1</v>
      </c>
      <c r="E61" s="205" t="s">
        <v>90</v>
      </c>
      <c r="F61" s="206"/>
      <c r="G61" s="32" t="b">
        <v>1</v>
      </c>
      <c r="H61" s="207" t="s">
        <v>91</v>
      </c>
      <c r="I61" s="206"/>
      <c r="J61" s="32" t="b">
        <v>1</v>
      </c>
      <c r="K61" s="207" t="s">
        <v>92</v>
      </c>
      <c r="L61" s="206"/>
      <c r="M61" s="32" t="b">
        <v>1</v>
      </c>
      <c r="N61" s="208" t="s">
        <v>93</v>
      </c>
      <c r="O61" s="206"/>
      <c r="P61" s="32" t="b">
        <v>1</v>
      </c>
    </row>
    <row r="62" spans="2:16" ht="20.100000000000001" customHeight="1" x14ac:dyDescent="0.25">
      <c r="B62" s="207" t="s">
        <v>91</v>
      </c>
      <c r="C62" s="206"/>
      <c r="D62" s="32" t="b">
        <v>1</v>
      </c>
      <c r="E62" s="205" t="s">
        <v>94</v>
      </c>
      <c r="F62" s="206"/>
      <c r="G62" s="32" t="b">
        <v>1</v>
      </c>
      <c r="H62" s="207" t="s">
        <v>95</v>
      </c>
      <c r="I62" s="206"/>
      <c r="J62" s="32" t="b">
        <v>0</v>
      </c>
      <c r="K62" s="207" t="s">
        <v>96</v>
      </c>
      <c r="L62" s="206"/>
      <c r="M62" s="32" t="b">
        <v>1</v>
      </c>
      <c r="N62" s="208" t="s">
        <v>86</v>
      </c>
      <c r="O62" s="206"/>
      <c r="P62" s="32" t="b">
        <v>1</v>
      </c>
    </row>
    <row r="63" spans="2:16" ht="20.100000000000001" customHeight="1" x14ac:dyDescent="0.25">
      <c r="B63" s="207" t="s">
        <v>97</v>
      </c>
      <c r="C63" s="206"/>
      <c r="D63" s="32" t="b">
        <v>1</v>
      </c>
      <c r="E63" s="205" t="s">
        <v>98</v>
      </c>
      <c r="F63" s="206"/>
      <c r="G63" s="32" t="b">
        <v>1</v>
      </c>
      <c r="H63" s="37"/>
      <c r="I63" s="38"/>
      <c r="J63" s="39"/>
      <c r="K63" s="207" t="s">
        <v>99</v>
      </c>
      <c r="L63" s="206"/>
      <c r="M63" s="32" t="b">
        <v>1</v>
      </c>
      <c r="N63" s="208" t="s">
        <v>167</v>
      </c>
      <c r="O63" s="206"/>
      <c r="P63" s="32" t="b">
        <v>1</v>
      </c>
    </row>
    <row r="64" spans="2:16" ht="20.100000000000001" customHeight="1" x14ac:dyDescent="0.25">
      <c r="B64" s="207" t="s">
        <v>100</v>
      </c>
      <c r="C64" s="206"/>
      <c r="D64" s="32" t="b">
        <v>0</v>
      </c>
      <c r="E64" s="205" t="s">
        <v>101</v>
      </c>
      <c r="F64" s="206"/>
      <c r="G64" s="32" t="b">
        <v>1</v>
      </c>
      <c r="H64" s="40"/>
      <c r="I64" s="41"/>
      <c r="J64" s="42"/>
      <c r="K64" s="215" t="s">
        <v>102</v>
      </c>
      <c r="L64" s="21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5" t="s">
        <v>165</v>
      </c>
      <c r="F65" s="20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9" t="s">
        <v>108</v>
      </c>
      <c r="C69" s="209"/>
      <c r="D69" s="50"/>
      <c r="E69" s="50"/>
      <c r="F69" s="211" t="s">
        <v>109</v>
      </c>
      <c r="G69" s="213" t="s">
        <v>110</v>
      </c>
      <c r="H69" s="50"/>
      <c r="I69" s="209" t="s">
        <v>111</v>
      </c>
      <c r="J69" s="209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210"/>
      <c r="C70" s="210"/>
      <c r="D70" s="54"/>
      <c r="E70" s="55"/>
      <c r="F70" s="212"/>
      <c r="G70" s="214"/>
      <c r="H70" s="56"/>
      <c r="I70" s="210"/>
      <c r="J70" s="210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 x14ac:dyDescent="0.25">
      <c r="B72" s="68" t="s">
        <v>120</v>
      </c>
      <c r="C72" s="98">
        <v>-156.08000000000001</v>
      </c>
      <c r="D72" s="119">
        <v>-156.66</v>
      </c>
      <c r="E72" s="78" t="s">
        <v>121</v>
      </c>
      <c r="F72" s="98">
        <v>16.2</v>
      </c>
      <c r="G72" s="119">
        <v>15.2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-141.32</v>
      </c>
      <c r="D73" s="119">
        <v>-142.47999999999999</v>
      </c>
      <c r="E73" s="79" t="s">
        <v>125</v>
      </c>
      <c r="F73" s="99">
        <v>35</v>
      </c>
      <c r="G73" s="120">
        <v>36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-206.81</v>
      </c>
      <c r="D74" s="119">
        <v>-206.86</v>
      </c>
      <c r="E74" s="79" t="s">
        <v>130</v>
      </c>
      <c r="F74" s="118">
        <v>0</v>
      </c>
      <c r="G74" s="118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-119.72</v>
      </c>
      <c r="D75" s="119">
        <v>-118.7</v>
      </c>
      <c r="E75" s="79" t="s">
        <v>135</v>
      </c>
      <c r="F75" s="118">
        <v>40</v>
      </c>
      <c r="G75" s="118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19.989999999999998</v>
      </c>
      <c r="D76" s="119">
        <v>19.309999999999999</v>
      </c>
      <c r="E76" s="79" t="s">
        <v>140</v>
      </c>
      <c r="F76" s="118">
        <v>50</v>
      </c>
      <c r="G76" s="118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23.72</v>
      </c>
      <c r="D77" s="119">
        <v>23.15</v>
      </c>
      <c r="E77" s="79" t="s">
        <v>145</v>
      </c>
      <c r="F77" s="118">
        <v>160</v>
      </c>
      <c r="G77" s="118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16.690000000000001</v>
      </c>
      <c r="D78" s="119">
        <v>16.14</v>
      </c>
      <c r="E78" s="79" t="s">
        <v>150</v>
      </c>
      <c r="F78" s="100"/>
      <c r="G78" s="129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17.48</v>
      </c>
      <c r="D79" s="119">
        <v>16.89</v>
      </c>
      <c r="E79" s="78" t="s">
        <v>155</v>
      </c>
      <c r="F79" s="98">
        <v>9.1</v>
      </c>
      <c r="G79" s="119">
        <v>6.6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2.3E-5</v>
      </c>
      <c r="D80" s="121">
        <v>2.26E-5</v>
      </c>
      <c r="E80" s="79" t="s">
        <v>160</v>
      </c>
      <c r="F80" s="99">
        <v>54.5</v>
      </c>
      <c r="G80" s="120">
        <v>63.8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56" t="s">
        <v>164</v>
      </c>
      <c r="C84" s="156"/>
    </row>
    <row r="85" spans="2:16" ht="15" customHeight="1" x14ac:dyDescent="0.25">
      <c r="B85" s="157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 x14ac:dyDescent="0.25"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</row>
    <row r="89" spans="2:16" ht="15" customHeight="1" x14ac:dyDescent="0.25"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1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2024-07-20T03:30:29Z</dcterms:modified>
</cp:coreProperties>
</file>