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 l="1"/>
  <c r="D18" i="1" l="1"/>
  <c r="D19" i="1" s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<sst xmlns="http://schemas.openxmlformats.org/spreadsheetml/2006/main" count="212" uniqueCount="192">
  <si>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</si>
  <si>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</si>
  <si>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</si>
  <si>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</si>
  <si>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</si>
  <si>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</si>
  <si>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</si>
  <si>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</si>
  <si>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</si>
  <si>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</si>
  <si>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</si>
  <si>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</si>
  <si>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</si>
  <si>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</si>
  <si>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</si>
  <si>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</si>
  <si>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</si>
  <si>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</si>
  <si>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</si>
  <si>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</si>
  <si>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</si>
  <si>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</si>
  <si>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</si>
  <si>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</si>
  <si>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</si>
  <si>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</si>
  <si>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</si>
  <si>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</si>
  <si>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</si>
  <si>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</si>
  <si>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</si>
  <si>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</si>
  <si>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</si>
  <si>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</si>
  <si>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</si>
  <si>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</si>
  <si>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</si>
  <si>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</si>
  <si>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</si>
  <si>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</si>
  <si>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</si>
  <si>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</si>
  <si>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</si>
  <si>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</si>
  <si>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</si>
  <si>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</si>
  <si>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</si>
  <si>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</si>
  <si>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</si>
  <si>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</si>
  <si>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</si>
  <si>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</si>
  <si>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</si>
  <si>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</si>
  <si>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</si>
  <si>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</si>
  <si>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</si>
  <si>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</si>
  <si>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</si>
  <si>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</si>
  <si>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</si>
  <si>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</si>
  <si>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</si>
  <si>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</si>
  <si>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</si>
  <si>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</si>
  <si>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</si>
  <si>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</si>
  <si>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</si>
  <si>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</si>
  <si>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</si>
  <si>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</si>
  <si>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</si>
  <si>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</si>
  <si>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</si>
  <si>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</si>
  <si>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</si>
  <si>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</si>
  <si>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</si>
  <si>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</si>
  <si>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</si>
  <si>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</si>
  <si>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</si>
  <si>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</si>
  <si>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</si>
  <si>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</si>
  <si>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</si>
  <si>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</si>
  <si>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</si>
  <si>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</si>
  <si>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</si>
  <si>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</si>
  <si>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</si>
  <si>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</si>
  <si>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</si>
  <si>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</si>
  <si>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</si>
  <si>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</si>
  <si>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</si>
  <si>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</si>
  <si>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</si>
  <si>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</si>
  <si>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</si>
  <si>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</si>
  <si>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</si>
  <si>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</si>
  <si>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</si>
  <si>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</si>
  <si>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</si>
  <si>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</si>
  <si>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</si>
  <si>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</si>
  <si>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</si>
  <si>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</si>
  <si>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</si>
  <si>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</si>
  <si>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</si>
  <si>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</si>
  <si>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</si>
  <si>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</si>
  <si>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</si>
  <si>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</si>
  <si>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</si>
  <si>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</si>
  <si>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</si>
  <si>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</si>
  <si>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</si>
  <si>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</si>
  <si>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</si>
  <si>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</si>
  <si>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</si>
  <si>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</si>
  <si>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</si>
  <si>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</si>
  <si>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</si>
  <si>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</si>
  <si>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</si>
  <si>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</si>
  <si>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</si>
  <si>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</si>
  <si>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</si>
  <si>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</si>
  <si>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</si>
  <si>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</si>
  <si>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</si>
  <si>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</si>
  <si>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</si>
  <si>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</si>
  <si>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</si>
  <si>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</si>
  <si>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</si>
  <si>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</si>
  <si>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</si>
  <si>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</si>
  <si>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</si>
  <si>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</si>
  <si>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</si>
  <si>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</si>
  <si>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</si>
  <si>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</si>
  <si>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</si>
  <si>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</si>
  <si>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</si>
  <si>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</si>
  <si>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</si>
  <si>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</si>
  <si>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</si>
  <si>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</si>
  <si>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</si>
  <si>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</si>
  <si>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</si>
  <si>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</si>
  <si>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</si>
  <si>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</si>
  <si>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</si>
  <si>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</si>
  <si>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</si>
  <si>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</si>
  <si>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</si>
  <si>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</si>
  <si>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</si>
  <si>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N</t>
    <phoneticPr fontId="3" type="noConversion"/>
  </si>
  <si>
    <t>N</t>
    <phoneticPr fontId="3" type="noConversion"/>
  </si>
  <si>
    <t>ALL</t>
    <phoneticPr fontId="3" type="noConversion"/>
  </si>
  <si>
    <t>BLG</t>
    <phoneticPr fontId="3" type="noConversion"/>
  </si>
  <si>
    <t>N</t>
    <phoneticPr fontId="3" type="noConversion"/>
  </si>
  <si>
    <t>이동주</t>
    <phoneticPr fontId="3" type="noConversion"/>
  </si>
  <si>
    <t>C_30810-30813</t>
    <phoneticPr fontId="3" type="noConversion"/>
  </si>
  <si>
    <t>KSP</t>
    <phoneticPr fontId="3" type="noConversion"/>
  </si>
  <si>
    <t>ALL</t>
    <phoneticPr fontId="3" type="noConversion"/>
  </si>
  <si>
    <t>[18:30] 짙은구름으로 관측중단후 대기  [1:51]관측재계 [2:41]고습과 구름으로 관측중단후 종료</t>
    <phoneticPr fontId="3" type="noConversion"/>
  </si>
  <si>
    <t>1) 방풍막 고장으로 분리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</si>
</sst>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7" sqref="E6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0" t="s">
        <v>0</v>
      </c>
      <c r="C2" s="15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1">
        <v>45490</v>
      </c>
      <c r="D3" s="152"/>
      <c r="E3" s="1"/>
      <c r="F3" s="1"/>
      <c r="G3" s="1"/>
      <c r="H3" s="1"/>
      <c r="I3" s="1"/>
      <c r="J3" s="1"/>
      <c r="K3" s="35" t="s">
        <v>2</v>
      </c>
      <c r="L3" s="153">
        <f>(P31-(P32+P33))/P31*100</f>
        <v>23.664122137404593</v>
      </c>
      <c r="M3" s="153"/>
      <c r="N3" s="35" t="s">
        <v>3</v>
      </c>
      <c r="O3" s="153">
        <f>(P31-P33)/P31*100</f>
        <v>100</v>
      </c>
      <c r="P3" s="153"/>
    </row>
    <row r="4" spans="2:16" ht="14.25" customHeight="1" x14ac:dyDescent="0.25">
      <c r="B4" s="23" t="s">
        <v>4</v>
      </c>
      <c r="C4" s="2" t="s">
        <v>180</v>
      </c>
      <c r="D4" s="3" t="s">
        <v>186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0" t="s">
        <v>6</v>
      </c>
      <c r="C7" s="15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08">
        <v>0.70833333333333337</v>
      </c>
      <c r="D9" s="109">
        <v>1.9</v>
      </c>
      <c r="E9" s="109">
        <v>6.8</v>
      </c>
      <c r="F9" s="109">
        <v>59</v>
      </c>
      <c r="G9" s="95" t="s">
        <v>182</v>
      </c>
      <c r="H9" s="110">
        <v>2.2000000000000002</v>
      </c>
      <c r="I9" s="139">
        <v>86</v>
      </c>
      <c r="J9" s="11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125">
        <v>0.91666666666666663</v>
      </c>
      <c r="D10" s="110"/>
      <c r="E10" s="110">
        <v>4.4000000000000004</v>
      </c>
      <c r="F10" s="110">
        <v>86</v>
      </c>
      <c r="G10" s="139" t="s">
        <v>185</v>
      </c>
      <c r="H10" s="110">
        <v>5.0999999999999996</v>
      </c>
      <c r="I10" s="126"/>
      <c r="J10" s="111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128">
        <v>0.16666666666666666</v>
      </c>
      <c r="D11" s="129"/>
      <c r="E11" s="129">
        <v>0.6</v>
      </c>
      <c r="F11" s="129">
        <v>86</v>
      </c>
      <c r="G11" s="139" t="s">
        <v>181</v>
      </c>
      <c r="H11" s="129">
        <v>2.1</v>
      </c>
      <c r="I11" s="130"/>
      <c r="J11" s="111">
        <f>IF(L11, 1, 0) + IF(M11, 2, 0) + IF(N11, 4, 0) + IF(O11, 8, 0) + IF(P11, 16, 0)</f>
        <v>13</v>
      </c>
      <c r="K11" s="83" t="b">
        <v>0</v>
      </c>
      <c r="L11" s="83" t="b">
        <v>1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1.9</v>
      </c>
      <c r="E12" s="12">
        <f>AVERAGE(E9:E11)</f>
        <v>3.9333333333333331</v>
      </c>
      <c r="F12" s="13">
        <f>AVERAGE(F9:F11)</f>
        <v>77</v>
      </c>
      <c r="G12" s="14"/>
      <c r="H12" s="15">
        <f>AVERAGE(H9:H11)</f>
        <v>3.1333333333333333</v>
      </c>
      <c r="I12" s="16"/>
      <c r="J12" s="17">
        <f>AVERAGE(J9:J11)</f>
        <v>9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0" t="s">
        <v>25</v>
      </c>
      <c r="C14" s="15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05" t="s">
        <v>177</v>
      </c>
      <c r="D16" s="107" t="s">
        <v>183</v>
      </c>
      <c r="E16" s="107" t="s">
        <v>184</v>
      </c>
      <c r="F16" s="107" t="s">
        <v>188</v>
      </c>
      <c r="G16" s="107" t="s">
        <v>189</v>
      </c>
      <c r="H16" s="85"/>
      <c r="I16" s="85"/>
      <c r="J16" s="116"/>
      <c r="K16" s="86"/>
      <c r="L16" s="85"/>
      <c r="M16" s="85"/>
      <c r="N16" s="85"/>
      <c r="O16" s="85"/>
      <c r="P16" s="107" t="s">
        <v>41</v>
      </c>
    </row>
    <row r="17" spans="2:16" ht="14.1" customHeight="1" x14ac:dyDescent="0.25">
      <c r="B17" s="24" t="s">
        <v>42</v>
      </c>
      <c r="C17" s="106">
        <v>0.68888888888888899</v>
      </c>
      <c r="D17" s="106">
        <v>0.69027777777777777</v>
      </c>
      <c r="E17" s="106">
        <v>0.69791666666666663</v>
      </c>
      <c r="F17" s="106">
        <v>7.7083333333333337E-2</v>
      </c>
      <c r="G17" s="106">
        <v>0.17500000000000002</v>
      </c>
      <c r="H17" s="86"/>
      <c r="I17" s="86"/>
      <c r="J17" s="86"/>
      <c r="K17" s="86"/>
      <c r="L17" s="86"/>
      <c r="M17" s="86"/>
      <c r="N17" s="86"/>
      <c r="O17" s="86"/>
      <c r="P17" s="106">
        <v>0.17986111111111111</v>
      </c>
    </row>
    <row r="18" spans="2:16" ht="14.1" customHeight="1" x14ac:dyDescent="0.25">
      <c r="B18" s="24" t="s">
        <v>43</v>
      </c>
      <c r="C18" s="107">
        <v>30761</v>
      </c>
      <c r="D18" s="107">
        <f>C18+1</f>
        <v>30762</v>
      </c>
      <c r="E18" s="107">
        <f>D19+1</f>
        <v>30767</v>
      </c>
      <c r="F18" s="107">
        <f>E19+1</f>
        <v>30814</v>
      </c>
      <c r="G18" s="107">
        <f>F19+1</f>
        <v>30836</v>
      </c>
      <c r="H18" s="85"/>
      <c r="I18" s="85"/>
      <c r="J18" s="86"/>
      <c r="K18" s="85"/>
      <c r="L18" s="85"/>
      <c r="M18" s="85"/>
      <c r="N18" s="85"/>
      <c r="O18" s="85"/>
      <c r="P18" s="107">
        <f>MAX(C18:O19)+1</f>
        <v>30841</v>
      </c>
    </row>
    <row r="19" spans="2:16" ht="14.1" customHeight="1" thickBot="1" x14ac:dyDescent="0.3">
      <c r="B19" s="9" t="s">
        <v>44</v>
      </c>
      <c r="C19" s="87"/>
      <c r="D19" s="107">
        <f>D18+4</f>
        <v>30766</v>
      </c>
      <c r="E19" s="107">
        <v>30813</v>
      </c>
      <c r="F19" s="107">
        <v>30835</v>
      </c>
      <c r="G19" s="107">
        <f>G18+4</f>
        <v>30840</v>
      </c>
      <c r="H19" s="85"/>
      <c r="I19" s="85"/>
      <c r="J19" s="86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32"/>
      <c r="D20" s="133">
        <f>IF(ISNUMBER(D18),D19-D18+1,"")</f>
        <v>5</v>
      </c>
      <c r="E20" s="22">
        <f t="shared" ref="E20:O20" si="0">IF(ISNUMBER(E18),E19-E18+1,"")</f>
        <v>47</v>
      </c>
      <c r="F20" s="22">
        <f t="shared" si="0"/>
        <v>22</v>
      </c>
      <c r="G20" s="97">
        <f t="shared" si="0"/>
        <v>5</v>
      </c>
      <c r="H20" s="22" t="str">
        <f t="shared" si="0"/>
        <v/>
      </c>
      <c r="I20" s="97" t="str">
        <f t="shared" si="0"/>
        <v/>
      </c>
      <c r="J20" s="22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9" t="s">
        <v>46</v>
      </c>
      <c r="C22" s="24" t="s">
        <v>21</v>
      </c>
      <c r="D22" s="24" t="s">
        <v>23</v>
      </c>
      <c r="E22" s="24" t="s">
        <v>47</v>
      </c>
      <c r="F22" s="160" t="s">
        <v>48</v>
      </c>
      <c r="G22" s="160"/>
      <c r="H22" s="160"/>
      <c r="I22" s="160"/>
      <c r="J22" s="24" t="s">
        <v>21</v>
      </c>
      <c r="K22" s="24" t="s">
        <v>23</v>
      </c>
      <c r="L22" s="24" t="s">
        <v>47</v>
      </c>
      <c r="M22" s="160" t="s">
        <v>48</v>
      </c>
      <c r="N22" s="160"/>
      <c r="O22" s="160"/>
      <c r="P22" s="160"/>
    </row>
    <row r="23" spans="2:16" ht="13.5" customHeight="1" x14ac:dyDescent="0.25">
      <c r="B23" s="159"/>
      <c r="C23" s="117"/>
      <c r="D23" s="117"/>
      <c r="E23" s="95" t="s">
        <v>49</v>
      </c>
      <c r="F23" s="158" t="s">
        <v>179</v>
      </c>
      <c r="G23" s="158"/>
      <c r="H23" s="158"/>
      <c r="I23" s="158"/>
      <c r="J23" s="138"/>
      <c r="K23" s="138"/>
      <c r="L23" s="134" t="s">
        <v>50</v>
      </c>
      <c r="M23" s="158" t="s">
        <v>179</v>
      </c>
      <c r="N23" s="158"/>
      <c r="O23" s="158"/>
      <c r="P23" s="158"/>
    </row>
    <row r="24" spans="2:16" ht="13.5" customHeight="1" x14ac:dyDescent="0.25">
      <c r="B24" s="159"/>
      <c r="C24" s="118"/>
      <c r="D24" s="118"/>
      <c r="E24" s="134" t="s">
        <v>178</v>
      </c>
      <c r="F24" s="158" t="s">
        <v>179</v>
      </c>
      <c r="G24" s="158"/>
      <c r="H24" s="158"/>
      <c r="I24" s="158"/>
      <c r="J24" s="96"/>
      <c r="K24" s="96"/>
      <c r="L24" s="134" t="s">
        <v>52</v>
      </c>
      <c r="M24" s="158" t="s">
        <v>179</v>
      </c>
      <c r="N24" s="158"/>
      <c r="O24" s="158"/>
      <c r="P24" s="158"/>
    </row>
    <row r="25" spans="2:16" ht="13.5" customHeight="1" x14ac:dyDescent="0.25">
      <c r="B25" s="159"/>
      <c r="C25" s="118"/>
      <c r="D25" s="118"/>
      <c r="E25" s="134" t="s">
        <v>52</v>
      </c>
      <c r="F25" s="158" t="s">
        <v>179</v>
      </c>
      <c r="G25" s="158"/>
      <c r="H25" s="158"/>
      <c r="I25" s="158"/>
      <c r="J25" s="138"/>
      <c r="K25" s="138"/>
      <c r="L25" s="134" t="s">
        <v>51</v>
      </c>
      <c r="M25" s="158" t="s">
        <v>179</v>
      </c>
      <c r="N25" s="158"/>
      <c r="O25" s="158"/>
      <c r="P25" s="158"/>
    </row>
    <row r="26" spans="2:16" ht="13.5" customHeight="1" x14ac:dyDescent="0.25">
      <c r="B26" s="159"/>
      <c r="C26" s="118"/>
      <c r="D26" s="118"/>
      <c r="E26" s="134" t="s">
        <v>50</v>
      </c>
      <c r="F26" s="158" t="s">
        <v>179</v>
      </c>
      <c r="G26" s="158"/>
      <c r="H26" s="158"/>
      <c r="I26" s="158"/>
      <c r="J26" s="96"/>
      <c r="K26" s="96"/>
      <c r="L26" s="134" t="s">
        <v>49</v>
      </c>
      <c r="M26" s="158" t="s">
        <v>179</v>
      </c>
      <c r="N26" s="158"/>
      <c r="O26" s="158"/>
      <c r="P26" s="15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0" t="s">
        <v>53</v>
      </c>
      <c r="C28" s="150"/>
      <c r="D28" s="1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24">
        <v>0.34722222222222227</v>
      </c>
      <c r="D30" s="220">
        <v>0.1076388888888889</v>
      </c>
      <c r="E30" s="216"/>
      <c r="F30" s="216"/>
      <c r="G30" s="216"/>
      <c r="H30" s="216"/>
      <c r="I30" s="216"/>
      <c r="J30" s="216"/>
      <c r="K30" s="217"/>
      <c r="L30" s="216"/>
      <c r="M30" s="216"/>
      <c r="N30" s="216"/>
      <c r="O30" s="216"/>
      <c r="P30" s="221">
        <f>SUM(C30:J30,L30:N30)</f>
        <v>0.45486111111111116</v>
      </c>
    </row>
    <row r="31" spans="2:16" ht="14.1" customHeight="1" x14ac:dyDescent="0.25">
      <c r="B31" s="25" t="s">
        <v>172</v>
      </c>
      <c r="C31" s="127">
        <v>0.34722222222222227</v>
      </c>
      <c r="D31" s="119">
        <v>0.1076388888888889</v>
      </c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9"/>
      <c r="P31" s="112">
        <f>SUM(C31:N31)</f>
        <v>0.45486111111111116</v>
      </c>
    </row>
    <row r="32" spans="2:16" ht="14.1" customHeight="1" x14ac:dyDescent="0.25">
      <c r="B32" s="25" t="s">
        <v>68</v>
      </c>
      <c r="C32" s="115">
        <v>0.27430555555555552</v>
      </c>
      <c r="D32" s="140">
        <v>7.2916666666666671E-2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P32" s="112">
        <f>SUM(C32:N32)</f>
        <v>0.34722222222222221</v>
      </c>
    </row>
    <row r="33" spans="2:16" ht="14.1" customHeight="1" thickBot="1" x14ac:dyDescent="0.3">
      <c r="B33" s="25" t="s">
        <v>69</v>
      </c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14"/>
      <c r="P33" s="113">
        <f>SUM(C33:N33)</f>
        <v>0</v>
      </c>
    </row>
    <row r="34" spans="2:16" ht="14.1" customHeight="1" x14ac:dyDescent="0.25">
      <c r="B34" s="72" t="s">
        <v>170</v>
      </c>
      <c r="C34" s="90">
        <f>C31-C32-C33</f>
        <v>7.2916666666666741E-2</v>
      </c>
      <c r="D34" s="90">
        <f t="shared" ref="D34:P34" si="1">D31-D32-D33</f>
        <v>3.4722222222222224E-2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0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0.10763888888888895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75" t="s">
        <v>70</v>
      </c>
      <c r="C36" s="161" t="s">
        <v>187</v>
      </c>
      <c r="D36" s="161"/>
      <c r="E36" s="162"/>
      <c r="F36" s="162"/>
      <c r="G36" s="162"/>
      <c r="H36" s="162"/>
      <c r="I36" s="162"/>
      <c r="J36" s="162"/>
      <c r="K36" s="162"/>
      <c r="L36" s="162"/>
      <c r="M36" s="161"/>
      <c r="N36" s="161"/>
      <c r="O36" s="161"/>
      <c r="P36" s="161"/>
    </row>
    <row r="37" spans="2:16" ht="18" customHeight="1" x14ac:dyDescent="0.25">
      <c r="B37" s="176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1"/>
      <c r="N37" s="161"/>
      <c r="O37" s="161"/>
      <c r="P37" s="161"/>
    </row>
    <row r="38" spans="2:16" ht="18" customHeight="1" x14ac:dyDescent="0.25">
      <c r="B38" s="176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 x14ac:dyDescent="0.25">
      <c r="B39" s="176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6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77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71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 t="s">
        <v>190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91"/>
      <c r="C52" s="192"/>
      <c r="D52" s="170"/>
      <c r="E52" s="170"/>
      <c r="F52" s="170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169</v>
      </c>
      <c r="C53" s="195"/>
      <c r="D53" s="104"/>
      <c r="E53" s="104"/>
      <c r="F53" s="104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168</v>
      </c>
      <c r="C54" s="197"/>
      <c r="D54" s="197"/>
      <c r="E54" s="197"/>
      <c r="F54" s="137">
        <v>1488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72</v>
      </c>
      <c r="C56" s="17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9" t="s">
        <v>73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74</v>
      </c>
      <c r="O57" s="180"/>
      <c r="P57" s="183"/>
    </row>
    <row r="58" spans="2:16" ht="17.100000000000001" customHeight="1" x14ac:dyDescent="0.25">
      <c r="B58" s="184" t="s">
        <v>75</v>
      </c>
      <c r="C58" s="185"/>
      <c r="D58" s="186"/>
      <c r="E58" s="184" t="s">
        <v>76</v>
      </c>
      <c r="F58" s="185"/>
      <c r="G58" s="186"/>
      <c r="H58" s="185" t="s">
        <v>77</v>
      </c>
      <c r="I58" s="185"/>
      <c r="J58" s="185"/>
      <c r="K58" s="187" t="s">
        <v>78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79</v>
      </c>
      <c r="C59" s="205"/>
      <c r="D59" s="32" t="b">
        <v>1</v>
      </c>
      <c r="E59" s="204" t="s">
        <v>80</v>
      </c>
      <c r="F59" s="205"/>
      <c r="G59" s="32" t="b">
        <v>1</v>
      </c>
      <c r="H59" s="206" t="s">
        <v>81</v>
      </c>
      <c r="I59" s="205"/>
      <c r="J59" s="32" t="b">
        <v>1</v>
      </c>
      <c r="K59" s="206" t="s">
        <v>82</v>
      </c>
      <c r="L59" s="205"/>
      <c r="M59" s="32" t="b">
        <v>1</v>
      </c>
      <c r="N59" s="207" t="s">
        <v>83</v>
      </c>
      <c r="O59" s="205"/>
      <c r="P59" s="32" t="b">
        <v>1</v>
      </c>
    </row>
    <row r="60" spans="2:16" ht="20.100000000000001" customHeight="1" x14ac:dyDescent="0.25">
      <c r="B60" s="204" t="s">
        <v>84</v>
      </c>
      <c r="C60" s="205"/>
      <c r="D60" s="32" t="b">
        <v>1</v>
      </c>
      <c r="E60" s="204" t="s">
        <v>85</v>
      </c>
      <c r="F60" s="205"/>
      <c r="G60" s="32" t="b">
        <v>1</v>
      </c>
      <c r="H60" s="206" t="s">
        <v>86</v>
      </c>
      <c r="I60" s="205"/>
      <c r="J60" s="32" t="b">
        <v>1</v>
      </c>
      <c r="K60" s="206" t="s">
        <v>87</v>
      </c>
      <c r="L60" s="205"/>
      <c r="M60" s="32" t="b">
        <v>1</v>
      </c>
      <c r="N60" s="207" t="s">
        <v>88</v>
      </c>
      <c r="O60" s="205"/>
      <c r="P60" s="32" t="b">
        <v>1</v>
      </c>
    </row>
    <row r="61" spans="2:16" ht="20.100000000000001" customHeight="1" x14ac:dyDescent="0.25">
      <c r="B61" s="204" t="s">
        <v>89</v>
      </c>
      <c r="C61" s="205"/>
      <c r="D61" s="32" t="b">
        <v>1</v>
      </c>
      <c r="E61" s="204" t="s">
        <v>90</v>
      </c>
      <c r="F61" s="205"/>
      <c r="G61" s="32" t="b">
        <v>1</v>
      </c>
      <c r="H61" s="206" t="s">
        <v>91</v>
      </c>
      <c r="I61" s="205"/>
      <c r="J61" s="32" t="b">
        <v>1</v>
      </c>
      <c r="K61" s="206" t="s">
        <v>92</v>
      </c>
      <c r="L61" s="205"/>
      <c r="M61" s="32" t="b">
        <v>1</v>
      </c>
      <c r="N61" s="207" t="s">
        <v>93</v>
      </c>
      <c r="O61" s="205"/>
      <c r="P61" s="32" t="b">
        <v>1</v>
      </c>
    </row>
    <row r="62" spans="2:16" ht="20.100000000000001" customHeight="1" x14ac:dyDescent="0.25">
      <c r="B62" s="206" t="s">
        <v>91</v>
      </c>
      <c r="C62" s="205"/>
      <c r="D62" s="32" t="b">
        <v>1</v>
      </c>
      <c r="E62" s="204" t="s">
        <v>94</v>
      </c>
      <c r="F62" s="205"/>
      <c r="G62" s="32" t="b">
        <v>1</v>
      </c>
      <c r="H62" s="206" t="s">
        <v>95</v>
      </c>
      <c r="I62" s="205"/>
      <c r="J62" s="32" t="b">
        <v>0</v>
      </c>
      <c r="K62" s="206" t="s">
        <v>96</v>
      </c>
      <c r="L62" s="205"/>
      <c r="M62" s="32" t="b">
        <v>1</v>
      </c>
      <c r="N62" s="207" t="s">
        <v>86</v>
      </c>
      <c r="O62" s="205"/>
      <c r="P62" s="32" t="b">
        <v>1</v>
      </c>
    </row>
    <row r="63" spans="2:16" ht="20.100000000000001" customHeight="1" x14ac:dyDescent="0.25">
      <c r="B63" s="206" t="s">
        <v>97</v>
      </c>
      <c r="C63" s="205"/>
      <c r="D63" s="32" t="b">
        <v>1</v>
      </c>
      <c r="E63" s="204" t="s">
        <v>98</v>
      </c>
      <c r="F63" s="205"/>
      <c r="G63" s="32" t="b">
        <v>1</v>
      </c>
      <c r="H63" s="37"/>
      <c r="I63" s="38"/>
      <c r="J63" s="39"/>
      <c r="K63" s="206" t="s">
        <v>99</v>
      </c>
      <c r="L63" s="205"/>
      <c r="M63" s="32" t="b">
        <v>1</v>
      </c>
      <c r="N63" s="207" t="s">
        <v>167</v>
      </c>
      <c r="O63" s="205"/>
      <c r="P63" s="32" t="b">
        <v>1</v>
      </c>
    </row>
    <row r="64" spans="2:16" ht="20.100000000000001" customHeight="1" x14ac:dyDescent="0.25">
      <c r="B64" s="206" t="s">
        <v>100</v>
      </c>
      <c r="C64" s="205"/>
      <c r="D64" s="32" t="b">
        <v>0</v>
      </c>
      <c r="E64" s="204" t="s">
        <v>101</v>
      </c>
      <c r="F64" s="205"/>
      <c r="G64" s="32" t="b">
        <v>1</v>
      </c>
      <c r="H64" s="40"/>
      <c r="I64" s="41"/>
      <c r="J64" s="42"/>
      <c r="K64" s="214" t="s">
        <v>102</v>
      </c>
      <c r="L64" s="21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4" t="s">
        <v>165</v>
      </c>
      <c r="F65" s="20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8" t="s">
        <v>108</v>
      </c>
      <c r="C69" s="208"/>
      <c r="D69" s="50"/>
      <c r="E69" s="50"/>
      <c r="F69" s="210" t="s">
        <v>109</v>
      </c>
      <c r="G69" s="212" t="s">
        <v>110</v>
      </c>
      <c r="H69" s="50"/>
      <c r="I69" s="208" t="s">
        <v>111</v>
      </c>
      <c r="J69" s="208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209"/>
      <c r="C70" s="209"/>
      <c r="D70" s="54"/>
      <c r="E70" s="55"/>
      <c r="F70" s="211"/>
      <c r="G70" s="213"/>
      <c r="H70" s="56"/>
      <c r="I70" s="209"/>
      <c r="J70" s="209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 x14ac:dyDescent="0.25">
      <c r="B72" s="68" t="s">
        <v>120</v>
      </c>
      <c r="C72" s="98">
        <v>-154.38</v>
      </c>
      <c r="D72" s="121">
        <v>-155.94999999999999</v>
      </c>
      <c r="E72" s="78" t="s">
        <v>121</v>
      </c>
      <c r="F72" s="98">
        <v>16.3</v>
      </c>
      <c r="G72" s="121">
        <v>16.399999999999999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-139.27000000000001</v>
      </c>
      <c r="D73" s="121">
        <v>-142.16</v>
      </c>
      <c r="E73" s="79" t="s">
        <v>125</v>
      </c>
      <c r="F73" s="99">
        <v>36.4</v>
      </c>
      <c r="G73" s="122">
        <v>36.4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-205.38</v>
      </c>
      <c r="D74" s="121">
        <v>-206.72</v>
      </c>
      <c r="E74" s="79" t="s">
        <v>130</v>
      </c>
      <c r="F74" s="120">
        <v>0</v>
      </c>
      <c r="G74" s="120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-113.07</v>
      </c>
      <c r="D75" s="121">
        <v>-116.89</v>
      </c>
      <c r="E75" s="79" t="s">
        <v>135</v>
      </c>
      <c r="F75" s="120">
        <v>40</v>
      </c>
      <c r="G75" s="120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22.43</v>
      </c>
      <c r="D76" s="121">
        <v>21.5</v>
      </c>
      <c r="E76" s="79" t="s">
        <v>140</v>
      </c>
      <c r="F76" s="120">
        <v>50</v>
      </c>
      <c r="G76" s="120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26.16</v>
      </c>
      <c r="D77" s="121">
        <v>25.3</v>
      </c>
      <c r="E77" s="79" t="s">
        <v>145</v>
      </c>
      <c r="F77" s="120">
        <v>160</v>
      </c>
      <c r="G77" s="120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29.25</v>
      </c>
      <c r="D78" s="121">
        <v>18.16</v>
      </c>
      <c r="E78" s="79" t="s">
        <v>150</v>
      </c>
      <c r="F78" s="100"/>
      <c r="G78" s="131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20.05</v>
      </c>
      <c r="D79" s="121">
        <v>19.010000000000002</v>
      </c>
      <c r="E79" s="78" t="s">
        <v>155</v>
      </c>
      <c r="F79" s="98">
        <v>13.5</v>
      </c>
      <c r="G79" s="121">
        <v>5.6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2.3300000000000001E-5</v>
      </c>
      <c r="D80" s="123">
        <v>2.3E-5</v>
      </c>
      <c r="E80" s="79" t="s">
        <v>160</v>
      </c>
      <c r="F80" s="99">
        <v>51.4</v>
      </c>
      <c r="G80" s="122">
        <v>78.900000000000006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54" t="s">
        <v>164</v>
      </c>
      <c r="C84" s="154"/>
    </row>
    <row r="85" spans="2:16" ht="15" customHeight="1" x14ac:dyDescent="0.25">
      <c r="B85" s="155" t="s">
        <v>191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86" spans="2:16" ht="15" customHeight="1" x14ac:dyDescent="0.25"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</row>
    <row r="87" spans="2:16" ht="15" customHeight="1" x14ac:dyDescent="0.25"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</row>
    <row r="88" spans="2:16" ht="15" customHeight="1" x14ac:dyDescent="0.25"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</row>
    <row r="89" spans="2:16" ht="15" customHeight="1" x14ac:dyDescent="0.25"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</row>
    <row r="90" spans="2:16" ht="15" customHeight="1" x14ac:dyDescent="0.25"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</row>
    <row r="91" spans="2:16" ht="15" customHeight="1" x14ac:dyDescent="0.25"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</row>
    <row r="92" spans="2:16" ht="15" customHeight="1" x14ac:dyDescent="0.25"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</row>
    <row r="93" spans="2:16" ht="15" customHeight="1" x14ac:dyDescent="0.25">
      <c r="B93" s="141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</row>
    <row r="94" spans="2:16" ht="15" customHeight="1" x14ac:dyDescent="0.25">
      <c r="B94" s="141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</row>
    <row r="95" spans="2:16" ht="15" customHeight="1" x14ac:dyDescent="0.25"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</row>
    <row r="96" spans="2:16" ht="15" customHeight="1" x14ac:dyDescent="0.25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</row>
    <row r="97" spans="2:16" ht="15" customHeight="1" x14ac:dyDescent="0.25">
      <c r="B97" s="14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</row>
    <row r="98" spans="2:16" ht="15" customHeight="1" x14ac:dyDescent="0.25">
      <c r="B98" s="14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</row>
    <row r="99" spans="2:16" ht="15" customHeight="1" x14ac:dyDescent="0.25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2024-07-18T04:25:04Z</dcterms:modified>
</cp:coreProperties>
</file>