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6AF125BE-D48A-4E23-83FF-0A1F1EFE8D30}" xr6:coauthVersionLast="36" xr6:coauthVersionMax="36" xr10:uidLastSave="{00000000-0000-0000-0000-000000000000}"/>
  <bookViews>
    <workbookView xWindow="0" yWindow="0" windowWidth="1621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 s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<sst xmlns="http://schemas.openxmlformats.org/spreadsheetml/2006/main" count="211" uniqueCount="192">
  <si>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</si>
  <si>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</si>
  <si>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</si>
  <si>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</si>
  <si>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</si>
  <si>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</si>
  <si>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</si>
  <si>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</si>
  <si>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</si>
  <si>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</si>
  <si>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</si>
  <si>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</si>
  <si>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</si>
  <si>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</si>
  <si>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</si>
  <si>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</si>
  <si>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</si>
  <si>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</si>
  <si>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</si>
  <si>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</si>
  <si>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</si>
  <si>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</si>
  <si>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</si>
  <si>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</si>
  <si>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</si>
  <si>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</si>
  <si>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</si>
  <si>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</si>
  <si>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</si>
  <si>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</si>
  <si>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</si>
  <si>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</si>
  <si>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</si>
  <si>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</si>
  <si>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</si>
  <si>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</si>
  <si>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</si>
  <si>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</si>
  <si>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</si>
  <si>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</si>
  <si>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</si>
  <si>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</si>
  <si>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</si>
  <si>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</si>
  <si>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</si>
  <si>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</si>
  <si>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</si>
  <si>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</si>
  <si>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</si>
  <si>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</si>
  <si>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</si>
  <si>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</si>
  <si>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</si>
  <si>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</si>
  <si>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</si>
  <si>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</si>
  <si>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</si>
  <si>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</si>
  <si>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</si>
  <si>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</si>
  <si>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</si>
  <si>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</si>
  <si>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</si>
  <si>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</si>
  <si>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</si>
  <si>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</si>
  <si>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</si>
  <si>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</si>
  <si>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</si>
  <si>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</si>
  <si>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</si>
  <si>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</si>
  <si>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</si>
  <si>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</si>
  <si>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</si>
  <si>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</si>
  <si>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</si>
  <si>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</si>
  <si>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</si>
  <si>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</si>
  <si>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</si>
  <si>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</si>
  <si>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</si>
  <si>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</si>
  <si>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</si>
  <si>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</si>
  <si>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</si>
  <si>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</si>
  <si>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</si>
  <si>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</si>
  <si>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</si>
  <si>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</si>
  <si>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</si>
  <si>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</si>
  <si>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</si>
  <si>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</si>
  <si>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</si>
  <si>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</si>
  <si>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</si>
  <si>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</si>
  <si>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</si>
  <si>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</si>
  <si>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</si>
  <si>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</si>
  <si>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</si>
  <si>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</si>
  <si>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</si>
  <si>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</si>
  <si>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</si>
  <si>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</si>
  <si>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</si>
  <si>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</si>
  <si>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</si>
  <si>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</si>
  <si>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</si>
  <si>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</si>
  <si>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</si>
  <si>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</si>
  <si>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</si>
  <si>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</si>
  <si>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</si>
  <si>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</si>
  <si>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</si>
  <si>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</si>
  <si>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</si>
  <si>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</si>
  <si>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</si>
  <si>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</si>
  <si>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</si>
  <si>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</si>
  <si>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</si>
  <si>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</si>
  <si>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</si>
  <si>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</si>
  <si>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</si>
  <si>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</si>
  <si>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</si>
  <si>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</si>
  <si>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</si>
  <si>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</si>
  <si>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</si>
  <si>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</si>
  <si>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</si>
  <si>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</si>
  <si>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</si>
  <si>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</si>
  <si>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</si>
  <si>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</si>
  <si>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</si>
  <si>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</si>
  <si>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</si>
  <si>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</si>
  <si>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</si>
  <si>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</si>
  <si>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</si>
  <si>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</si>
  <si>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</si>
  <si>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</si>
  <si>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</si>
  <si>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</si>
  <si>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</si>
  <si>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</si>
  <si>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</si>
  <si>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</si>
  <si>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</si>
  <si>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</si>
  <si>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</si>
  <si>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</si>
  <si>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</si>
  <si>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</si>
  <si>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</si>
  <si>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</si>
  <si>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</si>
  <si>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</si>
  <si>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</si>
  <si>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</si>
  <si>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</si>
  <si>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</si>
  <si>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</si>
  <si>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</si>
  <si>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</si>
  <si>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</si>
  <si>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현대섭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</si>
  <si>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</si>
  <si>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</si>
  <si>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</si>
  <si>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TMT</t>
    <phoneticPr fontId="3" type="noConversion"/>
  </si>
  <si>
    <t>BLG</t>
    <phoneticPr fontId="3" type="noConversion"/>
  </si>
  <si>
    <t>[17:30] 짙은 구름과 고습으로 관측대기 [21:10] 관측재개 [22:28] 관측대기 [23:52] 관측재개 [01:28] 고습으로 관측대기후 중단</t>
    <phoneticPr fontId="3" type="noConversion"/>
  </si>
  <si>
    <t>ALL</t>
    <phoneticPr fontId="3" type="noConversion"/>
  </si>
  <si>
    <t>[2:26] 대기중 돔플렛 촬영</t>
    <phoneticPr fontId="3" type="noConversion"/>
  </si>
  <si>
    <t>1) 방풍막 고장으로 분리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</si>
</sst>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9" zoomScale="140" zoomScaleNormal="140" workbookViewId="0">
      <selection activeCell="C36" sqref="C36:F36"/>
    </sheetView>
  </sheetViews>
  <sheetFormatPr defaultColWidth="0" defaultRowHeight="11.25" zeroHeight="1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/>
    <row r="2" spans="2:16" ht="14.25" customHeight="1" thickBot="1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23" t="s">
        <v>1</v>
      </c>
      <c r="C3" s="153">
        <v>45487</v>
      </c>
      <c r="D3" s="154"/>
      <c r="E3" s="1"/>
      <c r="F3" s="1"/>
      <c r="G3" s="1"/>
      <c r="H3" s="1"/>
      <c r="I3" s="1"/>
      <c r="J3" s="1"/>
      <c r="K3" s="35" t="s">
        <v>2</v>
      </c>
      <c r="L3" s="155">
        <f>(P31-(P32+P33))/P31*100</f>
        <v>33.531157270029674</v>
      </c>
      <c r="M3" s="155"/>
      <c r="N3" s="35" t="s">
        <v>3</v>
      </c>
      <c r="O3" s="155">
        <f>(P31-P33)/P31*100</f>
        <v>100</v>
      </c>
      <c r="P3" s="155"/>
    </row>
    <row r="4" spans="2:16" ht="14.25" customHeight="1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24" t="s">
        <v>21</v>
      </c>
      <c r="C9" s="108">
        <v>0.66666666666666663</v>
      </c>
      <c r="D9" s="109"/>
      <c r="E9" s="109">
        <v>-0.2</v>
      </c>
      <c r="F9" s="109">
        <v>82</v>
      </c>
      <c r="G9" s="95" t="s">
        <v>184</v>
      </c>
      <c r="H9" s="110">
        <v>2.8</v>
      </c>
      <c r="I9" s="140">
        <v>60</v>
      </c>
      <c r="J9" s="111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0" customFormat="1" ht="14.25" customHeight="1">
      <c r="B10" s="81" t="s">
        <v>22</v>
      </c>
      <c r="C10" s="131">
        <v>0.91666666666666663</v>
      </c>
      <c r="D10" s="110"/>
      <c r="E10" s="110">
        <v>-0.9</v>
      </c>
      <c r="F10" s="110">
        <v>84</v>
      </c>
      <c r="G10" s="140" t="s">
        <v>185</v>
      </c>
      <c r="H10" s="110">
        <v>1.8</v>
      </c>
      <c r="I10" s="132"/>
      <c r="J10" s="111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0" customFormat="1" ht="14.25" customHeight="1" thickBot="1">
      <c r="B11" s="82" t="s">
        <v>23</v>
      </c>
      <c r="C11" s="136">
        <v>0.16666666666666666</v>
      </c>
      <c r="D11" s="137"/>
      <c r="E11" s="137">
        <v>-1.2</v>
      </c>
      <c r="F11" s="137">
        <v>83</v>
      </c>
      <c r="G11" s="140" t="s">
        <v>183</v>
      </c>
      <c r="H11" s="137">
        <v>2</v>
      </c>
      <c r="I11" s="138"/>
      <c r="J11" s="111">
        <f>IF(L11, 1, 0) + IF(M11, 2, 0) + IF(N11, 4, 0) + IF(O11, 8, 0) + IF(P11, 16, 0)</f>
        <v>12</v>
      </c>
      <c r="K11" s="83" t="b">
        <v>0</v>
      </c>
      <c r="L11" s="83" t="b">
        <v>0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>
      <c r="B12" s="10" t="s">
        <v>24</v>
      </c>
      <c r="C12" s="11">
        <f>(24-C9)+C11</f>
        <v>23.5</v>
      </c>
      <c r="D12" s="12" t="e">
        <f>AVERAGE(D9:D11)</f>
        <v>#DIV/0!</v>
      </c>
      <c r="E12" s="12">
        <f>AVERAGE(E9:E11)</f>
        <v>-0.76666666666666661</v>
      </c>
      <c r="F12" s="13">
        <f>AVERAGE(F9:F11)</f>
        <v>83</v>
      </c>
      <c r="G12" s="14"/>
      <c r="H12" s="15">
        <f>AVERAGE(H9:H11)</f>
        <v>2.1999999999999997</v>
      </c>
      <c r="I12" s="16"/>
      <c r="J12" s="17">
        <f>AVERAGE(J9:J11)</f>
        <v>9.3333333333333339</v>
      </c>
      <c r="K12" s="84"/>
      <c r="L12" s="84"/>
      <c r="M12" s="84"/>
      <c r="N12" s="84"/>
      <c r="O12" s="84"/>
      <c r="P12" s="84"/>
    </row>
    <row r="13" spans="2:16" ht="14.1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>
      <c r="B16" s="24" t="s">
        <v>40</v>
      </c>
      <c r="C16" s="105" t="s">
        <v>178</v>
      </c>
      <c r="D16" s="107" t="s">
        <v>181</v>
      </c>
      <c r="E16" s="107" t="s">
        <v>186</v>
      </c>
      <c r="F16" s="107" t="s">
        <v>187</v>
      </c>
      <c r="G16" s="107" t="s">
        <v>189</v>
      </c>
      <c r="H16" s="85"/>
      <c r="I16" s="85"/>
      <c r="J16" s="119"/>
      <c r="K16" s="86"/>
      <c r="L16" s="85"/>
      <c r="M16" s="85"/>
      <c r="N16" s="85"/>
      <c r="O16" s="85"/>
      <c r="P16" s="107" t="s">
        <v>41</v>
      </c>
    </row>
    <row r="17" spans="2:16" ht="14.1" customHeight="1">
      <c r="B17" s="24" t="s">
        <v>42</v>
      </c>
      <c r="C17" s="106">
        <v>0.66249999999999998</v>
      </c>
      <c r="D17" s="106">
        <v>0.66388888888888886</v>
      </c>
      <c r="E17" s="106">
        <v>0.69513888888888886</v>
      </c>
      <c r="F17" s="106">
        <v>0.70694444444444438</v>
      </c>
      <c r="G17" s="106">
        <v>0.1013888888888889</v>
      </c>
      <c r="H17" s="86"/>
      <c r="I17" s="86"/>
      <c r="J17" s="86"/>
      <c r="K17" s="86"/>
      <c r="L17" s="86"/>
      <c r="M17" s="86"/>
      <c r="N17" s="86"/>
      <c r="O17" s="86"/>
      <c r="P17" s="106">
        <v>0.17013888888888887</v>
      </c>
    </row>
    <row r="18" spans="2:16" ht="14.1" customHeight="1">
      <c r="B18" s="24" t="s">
        <v>43</v>
      </c>
      <c r="C18" s="107">
        <v>30155</v>
      </c>
      <c r="D18" s="107">
        <f>C18+1</f>
        <v>30156</v>
      </c>
      <c r="E18" s="107">
        <f>D19+1</f>
        <v>30161</v>
      </c>
      <c r="F18" s="107">
        <v>30168</v>
      </c>
      <c r="G18" s="107">
        <v>30242</v>
      </c>
      <c r="H18" s="85"/>
      <c r="I18" s="85"/>
      <c r="J18" s="86"/>
      <c r="K18" s="85"/>
      <c r="L18" s="85"/>
      <c r="M18" s="85"/>
      <c r="N18" s="85"/>
      <c r="O18" s="85"/>
      <c r="P18" s="107">
        <f>MAX(C18:O19)+1</f>
        <v>30306</v>
      </c>
    </row>
    <row r="19" spans="2:16" ht="14.1" customHeight="1" thickBot="1">
      <c r="B19" s="9" t="s">
        <v>44</v>
      </c>
      <c r="C19" s="141"/>
      <c r="D19" s="107">
        <f>D18+4</f>
        <v>30160</v>
      </c>
      <c r="E19" s="107">
        <v>30167</v>
      </c>
      <c r="F19" s="107">
        <v>30241</v>
      </c>
      <c r="G19" s="107">
        <v>30305</v>
      </c>
      <c r="H19" s="85"/>
      <c r="I19" s="85"/>
      <c r="J19" s="86"/>
      <c r="K19" s="88"/>
      <c r="L19" s="88"/>
      <c r="M19" s="88"/>
      <c r="N19" s="85"/>
      <c r="O19" s="85"/>
      <c r="P19" s="87"/>
    </row>
    <row r="20" spans="2:16" ht="14.1" customHeight="1" thickBot="1">
      <c r="B20" s="21" t="s">
        <v>45</v>
      </c>
      <c r="C20" s="141"/>
      <c r="D20" s="142">
        <f>IF(ISNUMBER(D18),D19-D18+1,"")</f>
        <v>5</v>
      </c>
      <c r="E20" s="22">
        <f t="shared" ref="E20:O20" si="0">IF(ISNUMBER(E18),E19-E18+1,"")</f>
        <v>7</v>
      </c>
      <c r="F20" s="22">
        <f t="shared" si="0"/>
        <v>74</v>
      </c>
      <c r="G20" s="22">
        <f t="shared" si="0"/>
        <v>64</v>
      </c>
      <c r="H20" s="22" t="str">
        <f t="shared" si="0"/>
        <v/>
      </c>
      <c r="I20" s="97" t="str">
        <f t="shared" si="0"/>
        <v/>
      </c>
      <c r="J20" s="22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>
      <c r="B23" s="161"/>
      <c r="C23" s="120"/>
      <c r="D23" s="120"/>
      <c r="E23" s="95" t="s">
        <v>49</v>
      </c>
      <c r="F23" s="160" t="s">
        <v>180</v>
      </c>
      <c r="G23" s="160"/>
      <c r="H23" s="160"/>
      <c r="I23" s="160"/>
      <c r="J23" s="96"/>
      <c r="K23" s="96"/>
      <c r="L23" s="114" t="s">
        <v>50</v>
      </c>
      <c r="M23" s="160" t="s">
        <v>173</v>
      </c>
      <c r="N23" s="160"/>
      <c r="O23" s="160"/>
      <c r="P23" s="160"/>
    </row>
    <row r="24" spans="2:16" ht="13.5" customHeight="1">
      <c r="B24" s="161"/>
      <c r="C24" s="121"/>
      <c r="D24" s="121"/>
      <c r="E24" s="114" t="s">
        <v>179</v>
      </c>
      <c r="F24" s="160" t="s">
        <v>180</v>
      </c>
      <c r="G24" s="160"/>
      <c r="H24" s="160"/>
      <c r="I24" s="160"/>
      <c r="J24" s="96"/>
      <c r="K24" s="96"/>
      <c r="L24" s="114" t="s">
        <v>52</v>
      </c>
      <c r="M24" s="160" t="s">
        <v>173</v>
      </c>
      <c r="N24" s="160"/>
      <c r="O24" s="160"/>
      <c r="P24" s="160"/>
    </row>
    <row r="25" spans="2:16" ht="13.5" customHeight="1">
      <c r="B25" s="161"/>
      <c r="C25" s="121"/>
      <c r="D25" s="121"/>
      <c r="E25" s="114" t="s">
        <v>52</v>
      </c>
      <c r="F25" s="160" t="s">
        <v>180</v>
      </c>
      <c r="G25" s="160"/>
      <c r="H25" s="160"/>
      <c r="I25" s="160"/>
      <c r="J25" s="96"/>
      <c r="K25" s="96"/>
      <c r="L25" s="114" t="s">
        <v>51</v>
      </c>
      <c r="M25" s="160" t="s">
        <v>173</v>
      </c>
      <c r="N25" s="160"/>
      <c r="O25" s="160"/>
      <c r="P25" s="160"/>
    </row>
    <row r="26" spans="2:16" ht="13.5" customHeight="1">
      <c r="B26" s="161"/>
      <c r="C26" s="121"/>
      <c r="D26" s="121"/>
      <c r="E26" s="114" t="s">
        <v>50</v>
      </c>
      <c r="F26" s="160" t="s">
        <v>180</v>
      </c>
      <c r="G26" s="160"/>
      <c r="H26" s="160"/>
      <c r="I26" s="160"/>
      <c r="J26" s="96"/>
      <c r="K26" s="96"/>
      <c r="L26" s="114" t="s">
        <v>49</v>
      </c>
      <c r="M26" s="160" t="s">
        <v>173</v>
      </c>
      <c r="N26" s="160"/>
      <c r="O26" s="160"/>
      <c r="P26" s="16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>
      <c r="B28" s="152" t="s">
        <v>53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>
      <c r="B30" s="25" t="s">
        <v>171</v>
      </c>
      <c r="C30" s="128">
        <v>0.35625000000000001</v>
      </c>
      <c r="D30" s="129">
        <v>9.9999999999999992E-2</v>
      </c>
      <c r="E30" s="129"/>
      <c r="F30" s="129"/>
      <c r="G30" s="129"/>
      <c r="H30" s="129"/>
      <c r="I30" s="129"/>
      <c r="J30" s="129"/>
      <c r="K30" s="130"/>
      <c r="L30" s="129"/>
      <c r="M30" s="129"/>
      <c r="N30" s="129"/>
      <c r="O30" s="129"/>
      <c r="P30" s="116">
        <f>SUM(C30:J30,L30:N30)</f>
        <v>0.45624999999999999</v>
      </c>
    </row>
    <row r="31" spans="2:16" ht="14.1" customHeight="1">
      <c r="B31" s="25" t="s">
        <v>172</v>
      </c>
      <c r="C31" s="133">
        <v>0.35625000000000001</v>
      </c>
      <c r="D31" s="123">
        <v>9.9999999999999992E-2</v>
      </c>
      <c r="E31" s="123"/>
      <c r="F31" s="123"/>
      <c r="G31" s="123"/>
      <c r="H31" s="123"/>
      <c r="I31" s="123"/>
      <c r="J31" s="123"/>
      <c r="K31" s="123">
        <v>1.1805555555555555E-2</v>
      </c>
      <c r="L31" s="123"/>
      <c r="M31" s="123"/>
      <c r="N31" s="123"/>
      <c r="O31" s="134"/>
      <c r="P31" s="112">
        <f>SUM(C31:N31)</f>
        <v>0.46805555555555556</v>
      </c>
    </row>
    <row r="32" spans="2:16" ht="14.1" customHeight="1">
      <c r="B32" s="25" t="s">
        <v>68</v>
      </c>
      <c r="C32" s="117">
        <v>0.21111111111111111</v>
      </c>
      <c r="D32" s="118">
        <v>9.9999999999999992E-2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35"/>
      <c r="P32" s="112">
        <f>SUM(C32:N32)</f>
        <v>0.31111111111111112</v>
      </c>
    </row>
    <row r="33" spans="2:16" ht="14.1" customHeight="1" thickBot="1">
      <c r="B33" s="25" t="s">
        <v>69</v>
      </c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15"/>
      <c r="P33" s="113">
        <f>SUM(C33:N33)</f>
        <v>0</v>
      </c>
    </row>
    <row r="34" spans="2:16" ht="14.1" customHeight="1">
      <c r="B34" s="72" t="s">
        <v>170</v>
      </c>
      <c r="C34" s="90">
        <f>C31-C32-C33</f>
        <v>0.1451388888888889</v>
      </c>
      <c r="D34" s="90">
        <f t="shared" ref="D34:P34" si="1">D31-D32-D33</f>
        <v>0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1.1805555555555555E-2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0.15694444444444444</v>
      </c>
    </row>
    <row r="35" spans="2:16" ht="13.5" customHeight="1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>
      <c r="B36" s="178" t="s">
        <v>70</v>
      </c>
      <c r="C36" s="164"/>
      <c r="D36" s="164"/>
      <c r="E36" s="164"/>
      <c r="F36" s="164"/>
      <c r="G36" s="164"/>
      <c r="H36" s="164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>
      <c r="B37" s="179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>
      <c r="B38" s="179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>
      <c r="B39" s="179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>
      <c r="B40" s="179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>
      <c r="B41" s="180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>
      <c r="B43" s="166" t="s">
        <v>71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>
      <c r="B44" s="169" t="s">
        <v>188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>
      <c r="B45" s="172" t="s">
        <v>190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>
      <c r="B52" s="194"/>
      <c r="C52" s="195"/>
      <c r="D52" s="173"/>
      <c r="E52" s="173"/>
      <c r="F52" s="173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>
      <c r="B53" s="197" t="s">
        <v>169</v>
      </c>
      <c r="C53" s="198"/>
      <c r="D53" s="104"/>
      <c r="E53" s="104"/>
      <c r="F53" s="104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>
      <c r="B54" s="199" t="s">
        <v>168</v>
      </c>
      <c r="C54" s="200"/>
      <c r="D54" s="200"/>
      <c r="E54" s="200"/>
      <c r="F54" s="122">
        <v>1129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/>
    <row r="56" spans="2:16" ht="17.25" customHeight="1">
      <c r="B56" s="181" t="s">
        <v>72</v>
      </c>
      <c r="C56" s="18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>
      <c r="B57" s="182" t="s">
        <v>73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74</v>
      </c>
      <c r="O57" s="183"/>
      <c r="P57" s="186"/>
    </row>
    <row r="58" spans="2:16" ht="17.100000000000001" customHeight="1">
      <c r="B58" s="187" t="s">
        <v>75</v>
      </c>
      <c r="C58" s="188"/>
      <c r="D58" s="189"/>
      <c r="E58" s="187" t="s">
        <v>76</v>
      </c>
      <c r="F58" s="188"/>
      <c r="G58" s="189"/>
      <c r="H58" s="188" t="s">
        <v>77</v>
      </c>
      <c r="I58" s="188"/>
      <c r="J58" s="188"/>
      <c r="K58" s="190" t="s">
        <v>78</v>
      </c>
      <c r="L58" s="188"/>
      <c r="M58" s="191"/>
      <c r="N58" s="192"/>
      <c r="O58" s="188"/>
      <c r="P58" s="193"/>
    </row>
    <row r="59" spans="2:16" ht="20.100000000000001" customHeight="1">
      <c r="B59" s="207" t="s">
        <v>79</v>
      </c>
      <c r="C59" s="208"/>
      <c r="D59" s="32" t="b">
        <v>1</v>
      </c>
      <c r="E59" s="207" t="s">
        <v>80</v>
      </c>
      <c r="F59" s="208"/>
      <c r="G59" s="32" t="b">
        <v>1</v>
      </c>
      <c r="H59" s="209" t="s">
        <v>81</v>
      </c>
      <c r="I59" s="208"/>
      <c r="J59" s="32" t="b">
        <v>1</v>
      </c>
      <c r="K59" s="209" t="s">
        <v>82</v>
      </c>
      <c r="L59" s="208"/>
      <c r="M59" s="32" t="b">
        <v>1</v>
      </c>
      <c r="N59" s="210" t="s">
        <v>83</v>
      </c>
      <c r="O59" s="208"/>
      <c r="P59" s="32" t="b">
        <v>1</v>
      </c>
    </row>
    <row r="60" spans="2:16" ht="20.100000000000001" customHeight="1">
      <c r="B60" s="207" t="s">
        <v>84</v>
      </c>
      <c r="C60" s="208"/>
      <c r="D60" s="32" t="b">
        <v>1</v>
      </c>
      <c r="E60" s="207" t="s">
        <v>85</v>
      </c>
      <c r="F60" s="208"/>
      <c r="G60" s="32" t="b">
        <v>1</v>
      </c>
      <c r="H60" s="209" t="s">
        <v>86</v>
      </c>
      <c r="I60" s="208"/>
      <c r="J60" s="32" t="b">
        <v>1</v>
      </c>
      <c r="K60" s="209" t="s">
        <v>87</v>
      </c>
      <c r="L60" s="208"/>
      <c r="M60" s="32" t="b">
        <v>1</v>
      </c>
      <c r="N60" s="210" t="s">
        <v>88</v>
      </c>
      <c r="O60" s="208"/>
      <c r="P60" s="32" t="b">
        <v>1</v>
      </c>
    </row>
    <row r="61" spans="2:16" ht="20.100000000000001" customHeight="1">
      <c r="B61" s="207" t="s">
        <v>89</v>
      </c>
      <c r="C61" s="208"/>
      <c r="D61" s="32" t="b">
        <v>1</v>
      </c>
      <c r="E61" s="207" t="s">
        <v>90</v>
      </c>
      <c r="F61" s="208"/>
      <c r="G61" s="32" t="b">
        <v>1</v>
      </c>
      <c r="H61" s="209" t="s">
        <v>91</v>
      </c>
      <c r="I61" s="208"/>
      <c r="J61" s="32" t="b">
        <v>1</v>
      </c>
      <c r="K61" s="209" t="s">
        <v>92</v>
      </c>
      <c r="L61" s="208"/>
      <c r="M61" s="32" t="b">
        <v>1</v>
      </c>
      <c r="N61" s="210" t="s">
        <v>93</v>
      </c>
      <c r="O61" s="208"/>
      <c r="P61" s="32" t="b">
        <v>1</v>
      </c>
    </row>
    <row r="62" spans="2:16" ht="20.100000000000001" customHeight="1">
      <c r="B62" s="209" t="s">
        <v>91</v>
      </c>
      <c r="C62" s="208"/>
      <c r="D62" s="32" t="b">
        <v>1</v>
      </c>
      <c r="E62" s="207" t="s">
        <v>94</v>
      </c>
      <c r="F62" s="208"/>
      <c r="G62" s="32" t="b">
        <v>1</v>
      </c>
      <c r="H62" s="209" t="s">
        <v>95</v>
      </c>
      <c r="I62" s="208"/>
      <c r="J62" s="32" t="b">
        <v>0</v>
      </c>
      <c r="K62" s="209" t="s">
        <v>96</v>
      </c>
      <c r="L62" s="208"/>
      <c r="M62" s="32" t="b">
        <v>1</v>
      </c>
      <c r="N62" s="210" t="s">
        <v>86</v>
      </c>
      <c r="O62" s="208"/>
      <c r="P62" s="32" t="b">
        <v>1</v>
      </c>
    </row>
    <row r="63" spans="2:16" ht="20.100000000000001" customHeight="1">
      <c r="B63" s="209" t="s">
        <v>97</v>
      </c>
      <c r="C63" s="208"/>
      <c r="D63" s="32" t="b">
        <v>1</v>
      </c>
      <c r="E63" s="207" t="s">
        <v>98</v>
      </c>
      <c r="F63" s="208"/>
      <c r="G63" s="32" t="b">
        <v>1</v>
      </c>
      <c r="H63" s="37"/>
      <c r="I63" s="38"/>
      <c r="J63" s="39"/>
      <c r="K63" s="209" t="s">
        <v>99</v>
      </c>
      <c r="L63" s="208"/>
      <c r="M63" s="32" t="b">
        <v>1</v>
      </c>
      <c r="N63" s="210" t="s">
        <v>167</v>
      </c>
      <c r="O63" s="208"/>
      <c r="P63" s="32" t="b">
        <v>1</v>
      </c>
    </row>
    <row r="64" spans="2:16" ht="20.100000000000001" customHeight="1">
      <c r="B64" s="209" t="s">
        <v>100</v>
      </c>
      <c r="C64" s="208"/>
      <c r="D64" s="32" t="b">
        <v>0</v>
      </c>
      <c r="E64" s="207" t="s">
        <v>101</v>
      </c>
      <c r="F64" s="208"/>
      <c r="G64" s="32" t="b">
        <v>1</v>
      </c>
      <c r="H64" s="40"/>
      <c r="I64" s="41"/>
      <c r="J64" s="42"/>
      <c r="K64" s="217" t="s">
        <v>102</v>
      </c>
      <c r="L64" s="218"/>
      <c r="M64" s="32" t="b">
        <v>1</v>
      </c>
      <c r="N64" s="43"/>
      <c r="O64" s="44"/>
      <c r="P64" s="45"/>
    </row>
    <row r="65" spans="2:17" ht="20.100000000000001" customHeight="1">
      <c r="B65" s="44"/>
      <c r="C65" s="44"/>
      <c r="D65" s="46" t="b">
        <v>0</v>
      </c>
      <c r="E65" s="207" t="s">
        <v>165</v>
      </c>
      <c r="F65" s="20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>
      <c r="B69" s="211" t="s">
        <v>108</v>
      </c>
      <c r="C69" s="211"/>
      <c r="D69" s="50"/>
      <c r="E69" s="50"/>
      <c r="F69" s="213" t="s">
        <v>109</v>
      </c>
      <c r="G69" s="215" t="s">
        <v>110</v>
      </c>
      <c r="H69" s="50"/>
      <c r="I69" s="211" t="s">
        <v>111</v>
      </c>
      <c r="J69" s="211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>
      <c r="B70" s="212"/>
      <c r="C70" s="212"/>
      <c r="D70" s="54"/>
      <c r="E70" s="55"/>
      <c r="F70" s="214"/>
      <c r="G70" s="216"/>
      <c r="H70" s="56"/>
      <c r="I70" s="212"/>
      <c r="J70" s="212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176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>
      <c r="B72" s="68" t="s">
        <v>120</v>
      </c>
      <c r="C72" s="98">
        <v>-156.12</v>
      </c>
      <c r="D72" s="125">
        <v>-156.96</v>
      </c>
      <c r="E72" s="78" t="s">
        <v>121</v>
      </c>
      <c r="F72" s="98">
        <v>15.6</v>
      </c>
      <c r="G72" s="125">
        <v>16</v>
      </c>
      <c r="H72" s="91"/>
      <c r="I72" s="65" t="s">
        <v>122</v>
      </c>
      <c r="J72" s="33">
        <v>0</v>
      </c>
      <c r="K72" s="66" t="s">
        <v>177</v>
      </c>
      <c r="L72" s="33">
        <v>0</v>
      </c>
      <c r="M72" s="66" t="s">
        <v>123</v>
      </c>
      <c r="N72" s="33">
        <v>0</v>
      </c>
      <c r="O72" s="66" t="s">
        <v>174</v>
      </c>
      <c r="P72" s="33">
        <v>0</v>
      </c>
      <c r="Q72" s="71">
        <v>0</v>
      </c>
    </row>
    <row r="73" spans="2:17" ht="20.100000000000001" customHeight="1">
      <c r="B73" s="68" t="s">
        <v>124</v>
      </c>
      <c r="C73" s="98">
        <v>-142.27000000000001</v>
      </c>
      <c r="D73" s="125">
        <v>-143.57</v>
      </c>
      <c r="E73" s="79" t="s">
        <v>125</v>
      </c>
      <c r="F73" s="99">
        <v>35.1</v>
      </c>
      <c r="G73" s="126">
        <v>32.200000000000003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175</v>
      </c>
      <c r="P73" s="33">
        <v>0</v>
      </c>
      <c r="Q73" s="71">
        <v>1</v>
      </c>
    </row>
    <row r="74" spans="2:17" ht="20.100000000000001" customHeight="1">
      <c r="B74" s="68" t="s">
        <v>129</v>
      </c>
      <c r="C74" s="98">
        <v>-207.01</v>
      </c>
      <c r="D74" s="125">
        <v>-207.58</v>
      </c>
      <c r="E74" s="79" t="s">
        <v>130</v>
      </c>
      <c r="F74" s="124">
        <v>0</v>
      </c>
      <c r="G74" s="124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>
      <c r="B75" s="68" t="s">
        <v>134</v>
      </c>
      <c r="C75" s="98">
        <v>-117.98</v>
      </c>
      <c r="D75" s="125">
        <v>-120.01</v>
      </c>
      <c r="E75" s="79" t="s">
        <v>135</v>
      </c>
      <c r="F75" s="124">
        <v>40</v>
      </c>
      <c r="G75" s="124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>
      <c r="B76" s="68" t="s">
        <v>139</v>
      </c>
      <c r="C76" s="98">
        <v>21.98</v>
      </c>
      <c r="D76" s="125">
        <v>20.82</v>
      </c>
      <c r="E76" s="79" t="s">
        <v>140</v>
      </c>
      <c r="F76" s="124">
        <v>50</v>
      </c>
      <c r="G76" s="124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>
      <c r="B77" s="68" t="s">
        <v>144</v>
      </c>
      <c r="C77" s="98">
        <v>25.39</v>
      </c>
      <c r="D77" s="125">
        <v>24.21</v>
      </c>
      <c r="E77" s="79" t="s">
        <v>145</v>
      </c>
      <c r="F77" s="124">
        <v>160</v>
      </c>
      <c r="G77" s="124">
        <v>150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>
      <c r="B78" s="68" t="s">
        <v>149</v>
      </c>
      <c r="C78" s="98">
        <v>18.75</v>
      </c>
      <c r="D78" s="125">
        <v>17.600000000000001</v>
      </c>
      <c r="E78" s="79" t="s">
        <v>150</v>
      </c>
      <c r="F78" s="100"/>
      <c r="G78" s="139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>
      <c r="B79" s="68" t="s">
        <v>154</v>
      </c>
      <c r="C79" s="98">
        <v>19.57</v>
      </c>
      <c r="D79" s="125">
        <v>18.43</v>
      </c>
      <c r="E79" s="78" t="s">
        <v>155</v>
      </c>
      <c r="F79" s="98">
        <v>3.9</v>
      </c>
      <c r="G79" s="125">
        <v>0.9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>
      <c r="B80" s="70" t="s">
        <v>159</v>
      </c>
      <c r="C80" s="101">
        <v>2.2099999999999998E-5</v>
      </c>
      <c r="D80" s="127">
        <v>2.1699999999999999E-5</v>
      </c>
      <c r="E80" s="79" t="s">
        <v>160</v>
      </c>
      <c r="F80" s="99">
        <v>74.2</v>
      </c>
      <c r="G80" s="126">
        <v>84.7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>
      <c r="D81" s="94"/>
      <c r="G81" s="93"/>
      <c r="H81" s="77"/>
    </row>
    <row r="82" spans="2:16" ht="20.100000000000001" customHeight="1">
      <c r="G82" s="77"/>
      <c r="H82" s="77"/>
    </row>
    <row r="83" spans="2:16" ht="20.100000000000001" customHeight="1"/>
    <row r="84" spans="2:16" ht="15" customHeight="1">
      <c r="B84" s="156" t="s">
        <v>164</v>
      </c>
      <c r="C84" s="156"/>
    </row>
    <row r="85" spans="2:16" ht="15" customHeight="1">
      <c r="B85" s="157" t="s">
        <v>191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</row>
    <row r="89" spans="2:16" ht="15" customHeight="1"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1"/>
    </row>
    <row r="90" spans="2:16" ht="15" customHeight="1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/>
    <row r="101" spans="2:16" ht="15" hidden="1" customHeight="1"/>
    <row r="102" spans="2:16" ht="15" hidden="1" customHeight="1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2024-04-19T22:39:12Z</cp:lastPrinted>
  <dcterms:created xsi:type="dcterms:W3CDTF">2024-02-29T07:36:25Z</dcterms:created>
  <dcterms:modified xsi:type="dcterms:W3CDTF">2024-07-15T10:02:42Z</dcterms:modified>
</cp:coreProperties>
</file>