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<sst xmlns="http://schemas.openxmlformats.org/spreadsheetml/2006/main" count="213" uniqueCount="192">
  <si>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</si>
  <si>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</si>
  <si>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</si>
  <si>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</si>
  <si>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</si>
  <si>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</si>
  <si>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</si>
  <si>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</si>
  <si>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</si>
  <si>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</si>
  <si>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</si>
  <si>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</si>
  <si>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</si>
  <si>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</si>
  <si>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</si>
  <si>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</si>
  <si>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</si>
  <si>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</si>
  <si>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</si>
  <si>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</si>
  <si>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</si>
  <si>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</si>
  <si>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</si>
  <si>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</si>
  <si>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</si>
  <si>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</si>
  <si>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</si>
  <si>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</si>
  <si>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</si>
  <si>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</si>
  <si>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</si>
  <si>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</si>
  <si>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</si>
  <si>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</si>
  <si>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</si>
  <si>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</si>
  <si>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</si>
  <si>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</si>
  <si>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</si>
  <si>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</si>
  <si>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</si>
  <si>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</si>
  <si>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</si>
  <si>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</si>
  <si>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</si>
  <si>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</si>
  <si>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</si>
  <si>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</si>
  <si>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</si>
  <si>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</si>
  <si>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</si>
  <si>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</si>
  <si>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</si>
  <si>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</si>
  <si>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</si>
  <si>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</si>
  <si>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</si>
  <si>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</si>
  <si>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</si>
  <si>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</si>
  <si>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</si>
  <si>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</si>
  <si>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</si>
  <si>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</si>
  <si>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</si>
  <si>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</si>
  <si>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</si>
  <si>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</si>
  <si>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</si>
  <si>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</si>
  <si>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</si>
  <si>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</si>
  <si>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</si>
  <si>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</si>
  <si>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</si>
  <si>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</si>
  <si>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</si>
  <si>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</si>
  <si>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</si>
  <si>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</si>
  <si>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</si>
  <si>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</si>
  <si>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</si>
  <si>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</si>
  <si>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</si>
  <si>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</si>
  <si>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</si>
  <si>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</si>
  <si>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</si>
  <si>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</si>
  <si>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</si>
  <si>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</si>
  <si>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</si>
  <si>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</si>
  <si>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</si>
  <si>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</si>
  <si>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</si>
  <si>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</si>
  <si>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</si>
  <si>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</si>
  <si>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</si>
  <si>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</si>
  <si>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</si>
  <si>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</si>
  <si>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</si>
  <si>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</si>
  <si>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</si>
  <si>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</si>
  <si>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</si>
  <si>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</si>
  <si>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</si>
  <si>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</si>
  <si>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</si>
  <si>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</si>
  <si>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</si>
  <si>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</si>
  <si>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</si>
  <si>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</si>
  <si>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</si>
  <si>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</si>
  <si>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</si>
  <si>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</si>
  <si>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</si>
  <si>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</si>
  <si>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</si>
  <si>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</si>
  <si>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</si>
  <si>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</si>
  <si>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</si>
  <si>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</si>
  <si>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</si>
  <si>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</si>
  <si>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</si>
  <si>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</si>
  <si>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</si>
  <si>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</si>
  <si>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</si>
  <si>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</si>
  <si>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</si>
  <si>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</si>
  <si>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</si>
  <si>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</si>
  <si>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</si>
  <si>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</si>
  <si>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</si>
  <si>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</si>
  <si>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</si>
  <si>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</si>
  <si>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</si>
  <si>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</si>
  <si>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</si>
  <si>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</si>
  <si>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</si>
  <si>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</si>
  <si>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</si>
  <si>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</si>
  <si>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</si>
  <si>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</si>
  <si>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</si>
  <si>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</si>
  <si>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</si>
  <si>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</si>
  <si>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</si>
  <si>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</si>
  <si>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</si>
  <si>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</si>
  <si>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</si>
  <si>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</si>
  <si>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</si>
  <si>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</si>
  <si>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</si>
  <si>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</si>
  <si>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</si>
  <si>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</si>
  <si>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</si>
  <si>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</si>
  <si>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</si>
  <si>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</si>
  <si>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</si>
  <si>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</si>
  <si>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김부진</t>
    <phoneticPr fontId="3" type="noConversion"/>
  </si>
  <si>
    <t xml:space="preserve">2) 장비실 UPS Fault 메시지 뜸 (Bat.test.failed) </t>
    <phoneticPr fontId="3" type="noConversion"/>
  </si>
  <si>
    <t>1) 방풍막 고장으로 분리</t>
    <phoneticPr fontId="3" type="noConversion"/>
  </si>
  <si>
    <t>W</t>
    <phoneticPr fontId="3" type="noConversion"/>
  </si>
  <si>
    <t>/  /  /  /</t>
    <phoneticPr fontId="3" type="noConversion"/>
  </si>
  <si>
    <t xml:space="preserve"> 오늘의 날씨종합 수치들의 소스는 여기 ☞ https://suthweather.saao.ac.za/</t>
    <phoneticPr fontId="3" type="noConversion"/>
  </si>
  <si>
    <t xml:space="preserve">  오후 3시 30분경 돔에 도착했을때, UPS에 나는 비프음 소리만, 아주 약하게 울리고 있었고, 모든 전원OFF상태였음. </t>
    <phoneticPr fontId="3" type="noConversion"/>
  </si>
  <si>
    <t xml:space="preserve">  Rack 상단에 HE 전원BOX를 매뉴얼 스위치로 OFF 하고,  그외(만일의 경우 대비) 관측PC, 모든 IC들, AUX, TCS등등 OFF되어 있던 그대로 둠.</t>
    <phoneticPr fontId="3" type="noConversion"/>
  </si>
  <si>
    <r>
      <t xml:space="preserve">3) 로컬시간 점심경(?)에 </t>
    </r>
    <r>
      <rPr>
        <b/>
        <sz val="8"/>
        <color theme="1"/>
        <rFont val="맑은 고딕"/>
        <family val="2"/>
      </rPr>
      <t>ESKOM Transformer failure정전 발생</t>
    </r>
    <r>
      <rPr>
        <sz val="8"/>
        <color theme="1"/>
        <rFont val="맑은 고딕"/>
        <family val="2"/>
      </rPr>
      <t>, 곧바로 Generator 가동이 되지 못하고 로컬타임4PM(UT 2PM)에 돔에 전원공급됨.</t>
    </r>
    <phoneticPr fontId="3" type="noConversion"/>
  </si>
  <si>
    <t xml:space="preserve">  발전기 전원이 들어온 4PM 이후에 UPS Power (windows, 자동으로 열리는것 차단) 전원OFF 하고, DTS 재연결 및 전청카메라 재부팅함.  </t>
    <phoneticPr fontId="3" type="noConversion"/>
  </si>
  <si>
    <t>4) PT13과 PT30 (어제 발생한) 정전 이전 대비, 수치의 차를 보입니다. (특히 PT13)</t>
    <phoneticPr fontId="3" type="noConversion"/>
  </si>
  <si>
    <t xml:space="preserve"> 초저녁 쌓인 눈으로 관측못하고, Standby함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</si>
</sst>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K15" sqref="K1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6">
        <v>45481</v>
      </c>
      <c r="D3" s="157"/>
      <c r="E3" s="1"/>
      <c r="F3" s="1"/>
      <c r="G3" s="1"/>
      <c r="H3" s="1"/>
      <c r="I3" s="1"/>
      <c r="J3" s="1"/>
      <c r="K3" s="36" t="s">
        <v>2</v>
      </c>
      <c r="L3" s="158">
        <f>(P31-(P32+P33))/P31*100</f>
        <v>0</v>
      </c>
      <c r="M3" s="158"/>
      <c r="N3" s="36" t="s">
        <v>3</v>
      </c>
      <c r="O3" s="158">
        <f>(P31-P33)/P31*100</f>
        <v>100</v>
      </c>
      <c r="P3" s="158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3">
        <v>0.70833333333333337</v>
      </c>
      <c r="D9" s="114"/>
      <c r="E9" s="114">
        <v>-1.82</v>
      </c>
      <c r="F9" s="114">
        <v>97</v>
      </c>
      <c r="G9" s="96" t="s">
        <v>183</v>
      </c>
      <c r="H9" s="115">
        <v>16.47</v>
      </c>
      <c r="I9" s="119">
        <v>6.1</v>
      </c>
      <c r="J9" s="116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81" customFormat="1" ht="14.25" customHeight="1" x14ac:dyDescent="0.25">
      <c r="B10" s="82" t="s">
        <v>22</v>
      </c>
      <c r="C10" s="131">
        <v>0.91666666666666663</v>
      </c>
      <c r="D10" s="132"/>
      <c r="E10" s="132">
        <v>-1.38</v>
      </c>
      <c r="F10" s="132">
        <v>97</v>
      </c>
      <c r="G10" s="133" t="s">
        <v>183</v>
      </c>
      <c r="H10" s="132">
        <v>16</v>
      </c>
      <c r="I10" s="134"/>
      <c r="J10" s="135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36">
        <v>0.125</v>
      </c>
      <c r="D11" s="137"/>
      <c r="E11" s="137">
        <v>-1.6</v>
      </c>
      <c r="F11" s="137">
        <v>97</v>
      </c>
      <c r="G11" s="133" t="s">
        <v>183</v>
      </c>
      <c r="H11" s="137">
        <v>12.22</v>
      </c>
      <c r="I11" s="138"/>
      <c r="J11" s="135">
        <f>IF(L11, 1, 0) + IF(M11, 2, 0) + IF(N11, 4, 0) + IF(O11, 8, 0) + IF(P11, 16, 0)</f>
        <v>8</v>
      </c>
      <c r="K11" s="84" t="b">
        <v>0</v>
      </c>
      <c r="L11" s="84" t="b">
        <v>0</v>
      </c>
      <c r="M11" s="84" t="b">
        <v>0</v>
      </c>
      <c r="N11" s="84" t="b">
        <v>0</v>
      </c>
      <c r="O11" s="84" t="b">
        <v>1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23.416666666666668</v>
      </c>
      <c r="D12" s="12" t="e">
        <f>AVERAGE(D9:D11)</f>
        <v>#DIV/0!</v>
      </c>
      <c r="E12" s="12">
        <f>AVERAGE(E9:E11)</f>
        <v>-1.6000000000000003</v>
      </c>
      <c r="F12" s="13">
        <f>AVERAGE(F9:F11)</f>
        <v>97</v>
      </c>
      <c r="G12" s="14"/>
      <c r="H12" s="15">
        <f>AVERAGE(H9:H11)</f>
        <v>14.896666666666667</v>
      </c>
      <c r="I12" s="16"/>
      <c r="J12" s="17">
        <f>AVERAGE(J9:J11)</f>
        <v>8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0" t="s">
        <v>178</v>
      </c>
      <c r="D16" s="112"/>
      <c r="E16" s="112"/>
      <c r="F16" s="112"/>
      <c r="G16" s="112"/>
      <c r="H16" s="112"/>
      <c r="I16" s="112"/>
      <c r="J16" s="127"/>
      <c r="K16" s="87"/>
      <c r="L16" s="86"/>
      <c r="M16" s="86"/>
      <c r="N16" s="86"/>
      <c r="O16" s="86"/>
      <c r="P16" s="112" t="s">
        <v>41</v>
      </c>
    </row>
    <row r="17" spans="2:16" ht="14.1" customHeight="1" x14ac:dyDescent="0.25">
      <c r="B17" s="25" t="s">
        <v>42</v>
      </c>
      <c r="C17" s="111"/>
      <c r="D17" s="11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2:16" ht="14.1" customHeight="1" x14ac:dyDescent="0.25">
      <c r="B18" s="25" t="s">
        <v>43</v>
      </c>
      <c r="C18" s="112"/>
      <c r="D18" s="112"/>
      <c r="E18" s="112"/>
      <c r="F18" s="112"/>
      <c r="G18" s="112"/>
      <c r="H18" s="112"/>
      <c r="I18" s="112"/>
      <c r="J18" s="87"/>
      <c r="K18" s="86"/>
      <c r="L18" s="86"/>
      <c r="M18" s="86"/>
      <c r="N18" s="86"/>
      <c r="O18" s="86"/>
      <c r="P18" s="112"/>
    </row>
    <row r="19" spans="2:16" ht="14.1" customHeight="1" thickBot="1" x14ac:dyDescent="0.3">
      <c r="B19" s="9" t="s">
        <v>44</v>
      </c>
      <c r="C19" s="88"/>
      <c r="D19" s="112"/>
      <c r="E19" s="112"/>
      <c r="F19" s="112"/>
      <c r="G19" s="112"/>
      <c r="H19" s="112"/>
      <c r="I19" s="112"/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 t="str">
        <f>IF(ISNUMBER(D18),D19-D18+1,"")</f>
        <v/>
      </c>
      <c r="E20" s="23" t="str">
        <f t="shared" ref="E20:O20" si="0">IF(ISNUMBER(E18),E19-E18+1,"")</f>
        <v/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98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4" t="s">
        <v>46</v>
      </c>
      <c r="C22" s="25" t="s">
        <v>21</v>
      </c>
      <c r="D22" s="25" t="s">
        <v>23</v>
      </c>
      <c r="E22" s="25" t="s">
        <v>47</v>
      </c>
      <c r="F22" s="165" t="s">
        <v>48</v>
      </c>
      <c r="G22" s="165"/>
      <c r="H22" s="165"/>
      <c r="I22" s="165"/>
      <c r="J22" s="25" t="s">
        <v>21</v>
      </c>
      <c r="K22" s="25" t="s">
        <v>23</v>
      </c>
      <c r="L22" s="25" t="s">
        <v>47</v>
      </c>
      <c r="M22" s="165" t="s">
        <v>48</v>
      </c>
      <c r="N22" s="165"/>
      <c r="O22" s="165"/>
      <c r="P22" s="165"/>
    </row>
    <row r="23" spans="2:16" ht="13.5" customHeight="1" x14ac:dyDescent="0.25">
      <c r="B23" s="164"/>
      <c r="C23" s="128"/>
      <c r="D23" s="128"/>
      <c r="E23" s="96" t="s">
        <v>49</v>
      </c>
      <c r="F23" s="163" t="s">
        <v>184</v>
      </c>
      <c r="G23" s="163"/>
      <c r="H23" s="163"/>
      <c r="I23" s="163"/>
      <c r="J23" s="97"/>
      <c r="K23" s="97"/>
      <c r="L23" s="119" t="s">
        <v>50</v>
      </c>
      <c r="M23" s="163" t="s">
        <v>173</v>
      </c>
      <c r="N23" s="163"/>
      <c r="O23" s="163"/>
      <c r="P23" s="163"/>
    </row>
    <row r="24" spans="2:16" ht="13.5" customHeight="1" x14ac:dyDescent="0.25">
      <c r="B24" s="164"/>
      <c r="C24" s="129"/>
      <c r="D24" s="129"/>
      <c r="E24" s="119" t="s">
        <v>179</v>
      </c>
      <c r="F24" s="163" t="s">
        <v>184</v>
      </c>
      <c r="G24" s="163"/>
      <c r="H24" s="163"/>
      <c r="I24" s="163"/>
      <c r="J24" s="97"/>
      <c r="K24" s="97"/>
      <c r="L24" s="119" t="s">
        <v>52</v>
      </c>
      <c r="M24" s="163" t="s">
        <v>173</v>
      </c>
      <c r="N24" s="163"/>
      <c r="O24" s="163"/>
      <c r="P24" s="163"/>
    </row>
    <row r="25" spans="2:16" ht="13.5" customHeight="1" x14ac:dyDescent="0.25">
      <c r="B25" s="164"/>
      <c r="C25" s="129"/>
      <c r="D25" s="129"/>
      <c r="E25" s="119" t="s">
        <v>52</v>
      </c>
      <c r="F25" s="163" t="s">
        <v>184</v>
      </c>
      <c r="G25" s="163"/>
      <c r="H25" s="163"/>
      <c r="I25" s="163"/>
      <c r="J25" s="97"/>
      <c r="K25" s="97"/>
      <c r="L25" s="119" t="s">
        <v>51</v>
      </c>
      <c r="M25" s="163" t="s">
        <v>173</v>
      </c>
      <c r="N25" s="163"/>
      <c r="O25" s="163"/>
      <c r="P25" s="163"/>
    </row>
    <row r="26" spans="2:16" ht="13.5" customHeight="1" x14ac:dyDescent="0.25">
      <c r="B26" s="164"/>
      <c r="C26" s="129"/>
      <c r="D26" s="129"/>
      <c r="E26" s="119" t="s">
        <v>50</v>
      </c>
      <c r="F26" s="163" t="s">
        <v>184</v>
      </c>
      <c r="G26" s="163"/>
      <c r="H26" s="163"/>
      <c r="I26" s="163"/>
      <c r="J26" s="97"/>
      <c r="K26" s="97"/>
      <c r="L26" s="119" t="s">
        <v>49</v>
      </c>
      <c r="M26" s="163" t="s">
        <v>173</v>
      </c>
      <c r="N26" s="163"/>
      <c r="O26" s="163"/>
      <c r="P26" s="16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9">
        <v>0.3743055555555555</v>
      </c>
      <c r="D30" s="100"/>
      <c r="E30" s="100"/>
      <c r="F30" s="100"/>
      <c r="G30" s="100"/>
      <c r="H30" s="100"/>
      <c r="I30" s="100">
        <v>8.4722222222222213E-2</v>
      </c>
      <c r="J30" s="100"/>
      <c r="K30" s="123"/>
      <c r="L30" s="100"/>
      <c r="M30" s="100"/>
      <c r="N30" s="100"/>
      <c r="O30" s="100"/>
      <c r="P30" s="124">
        <f>SUM(C30:J30,L30:N30)</f>
        <v>0.4590277777777777</v>
      </c>
    </row>
    <row r="31" spans="2:16" ht="14.1" customHeight="1" x14ac:dyDescent="0.25">
      <c r="B31" s="26" t="s">
        <v>172</v>
      </c>
      <c r="C31" s="139">
        <v>0.3743055555555555</v>
      </c>
      <c r="D31" s="105"/>
      <c r="E31" s="105"/>
      <c r="F31" s="141"/>
      <c r="G31" s="105"/>
      <c r="H31" s="105"/>
      <c r="I31" s="222">
        <v>8.4722222222222213E-2</v>
      </c>
      <c r="J31" s="105"/>
      <c r="K31" s="105"/>
      <c r="L31" s="105"/>
      <c r="M31" s="105"/>
      <c r="N31" s="105"/>
      <c r="O31" s="120"/>
      <c r="P31" s="117">
        <f>SUM(C31:N31)</f>
        <v>0.4590277777777777</v>
      </c>
    </row>
    <row r="32" spans="2:16" ht="14.1" customHeight="1" x14ac:dyDescent="0.25">
      <c r="B32" s="26" t="s">
        <v>68</v>
      </c>
      <c r="C32" s="125">
        <v>0.3743055555555555</v>
      </c>
      <c r="D32" s="126"/>
      <c r="E32" s="126"/>
      <c r="F32" s="126"/>
      <c r="G32" s="106"/>
      <c r="H32" s="106"/>
      <c r="I32" s="126">
        <v>8.4722222222222213E-2</v>
      </c>
      <c r="J32" s="106"/>
      <c r="K32" s="106"/>
      <c r="L32" s="106"/>
      <c r="M32" s="106"/>
      <c r="N32" s="106"/>
      <c r="O32" s="121"/>
      <c r="P32" s="117">
        <f>SUM(C32:N32)</f>
        <v>0.4590277777777777</v>
      </c>
    </row>
    <row r="33" spans="2:16" ht="14.1" customHeight="1" thickBot="1" x14ac:dyDescent="0.3">
      <c r="B33" s="26" t="s">
        <v>69</v>
      </c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22"/>
      <c r="P33" s="118">
        <f>SUM(C33:N33)</f>
        <v>0</v>
      </c>
    </row>
    <row r="34" spans="2:16" ht="14.1" customHeight="1" x14ac:dyDescent="0.25">
      <c r="B34" s="73" t="s">
        <v>170</v>
      </c>
      <c r="C34" s="91">
        <f>C31-C32-C33</f>
        <v>0</v>
      </c>
      <c r="D34" s="91">
        <f t="shared" ref="D34:P34" si="1">D31-D32-D33</f>
        <v>0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1">
        <f t="shared" si="1"/>
        <v>0</v>
      </c>
      <c r="K34" s="91">
        <f t="shared" si="1"/>
        <v>0</v>
      </c>
      <c r="L34" s="91">
        <f t="shared" si="1"/>
        <v>0</v>
      </c>
      <c r="M34" s="91">
        <f t="shared" si="1"/>
        <v>0</v>
      </c>
      <c r="N34" s="91">
        <f t="shared" si="1"/>
        <v>0</v>
      </c>
      <c r="O34" s="90"/>
      <c r="P34" s="74">
        <f t="shared" si="1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8" t="s">
        <v>70</v>
      </c>
      <c r="C36" s="167"/>
      <c r="D36" s="167"/>
      <c r="E36" s="167"/>
      <c r="F36" s="167"/>
      <c r="G36" s="167"/>
      <c r="H36" s="167"/>
      <c r="I36" s="166"/>
      <c r="J36" s="166"/>
      <c r="K36" s="166"/>
      <c r="L36" s="166"/>
      <c r="M36" s="166"/>
      <c r="N36" s="166"/>
      <c r="O36" s="166"/>
      <c r="P36" s="166"/>
    </row>
    <row r="37" spans="2:16" ht="18" customHeight="1" x14ac:dyDescent="0.25">
      <c r="B37" s="179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2:16" ht="18" customHeight="1" x14ac:dyDescent="0.25">
      <c r="B38" s="179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16" ht="18" customHeight="1" x14ac:dyDescent="0.25">
      <c r="B39" s="179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</row>
    <row r="40" spans="2:16" ht="18" customHeight="1" x14ac:dyDescent="0.25">
      <c r="B40" s="179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</row>
    <row r="41" spans="2:16" ht="18" customHeight="1" x14ac:dyDescent="0.25">
      <c r="B41" s="180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9" t="s">
        <v>71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1"/>
    </row>
    <row r="44" spans="2:16" ht="14.1" customHeight="1" x14ac:dyDescent="0.25">
      <c r="B44" s="219" t="s">
        <v>191</v>
      </c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1"/>
    </row>
    <row r="45" spans="2:16" ht="14.1" customHeight="1" x14ac:dyDescent="0.25">
      <c r="B45" s="172" t="s">
        <v>185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</row>
    <row r="47" spans="2:16" ht="14.1" customHeight="1" x14ac:dyDescent="0.25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94"/>
      <c r="C52" s="195"/>
      <c r="D52" s="173"/>
      <c r="E52" s="173"/>
      <c r="F52" s="173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169</v>
      </c>
      <c r="C53" s="198"/>
      <c r="D53" s="109"/>
      <c r="E53" s="109"/>
      <c r="F53" s="109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168</v>
      </c>
      <c r="C54" s="200"/>
      <c r="D54" s="200"/>
      <c r="E54" s="200"/>
      <c r="F54" s="140">
        <v>1059</v>
      </c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72</v>
      </c>
      <c r="C56" s="18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2" t="s">
        <v>73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74</v>
      </c>
      <c r="O57" s="183"/>
      <c r="P57" s="186"/>
    </row>
    <row r="58" spans="2:16" ht="17.100000000000001" customHeight="1" x14ac:dyDescent="0.25">
      <c r="B58" s="187" t="s">
        <v>75</v>
      </c>
      <c r="C58" s="188"/>
      <c r="D58" s="189"/>
      <c r="E58" s="187" t="s">
        <v>76</v>
      </c>
      <c r="F58" s="188"/>
      <c r="G58" s="189"/>
      <c r="H58" s="188" t="s">
        <v>77</v>
      </c>
      <c r="I58" s="188"/>
      <c r="J58" s="188"/>
      <c r="K58" s="190" t="s">
        <v>78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79</v>
      </c>
      <c r="C59" s="208"/>
      <c r="D59" s="33" t="b">
        <v>1</v>
      </c>
      <c r="E59" s="207" t="s">
        <v>80</v>
      </c>
      <c r="F59" s="208"/>
      <c r="G59" s="33" t="b">
        <v>1</v>
      </c>
      <c r="H59" s="209" t="s">
        <v>81</v>
      </c>
      <c r="I59" s="208"/>
      <c r="J59" s="33" t="b">
        <v>1</v>
      </c>
      <c r="K59" s="209" t="s">
        <v>82</v>
      </c>
      <c r="L59" s="208"/>
      <c r="M59" s="33" t="b">
        <v>1</v>
      </c>
      <c r="N59" s="210" t="s">
        <v>83</v>
      </c>
      <c r="O59" s="208"/>
      <c r="P59" s="33" t="b">
        <v>1</v>
      </c>
    </row>
    <row r="60" spans="2:16" ht="20.100000000000001" customHeight="1" x14ac:dyDescent="0.25">
      <c r="B60" s="207" t="s">
        <v>84</v>
      </c>
      <c r="C60" s="208"/>
      <c r="D60" s="33" t="b">
        <v>1</v>
      </c>
      <c r="E60" s="207" t="s">
        <v>85</v>
      </c>
      <c r="F60" s="208"/>
      <c r="G60" s="33" t="b">
        <v>1</v>
      </c>
      <c r="H60" s="209" t="s">
        <v>86</v>
      </c>
      <c r="I60" s="208"/>
      <c r="J60" s="33" t="b">
        <v>1</v>
      </c>
      <c r="K60" s="209" t="s">
        <v>87</v>
      </c>
      <c r="L60" s="208"/>
      <c r="M60" s="33" t="b">
        <v>1</v>
      </c>
      <c r="N60" s="210" t="s">
        <v>88</v>
      </c>
      <c r="O60" s="208"/>
      <c r="P60" s="33" t="b">
        <v>1</v>
      </c>
    </row>
    <row r="61" spans="2:16" ht="20.100000000000001" customHeight="1" x14ac:dyDescent="0.25">
      <c r="B61" s="207" t="s">
        <v>89</v>
      </c>
      <c r="C61" s="208"/>
      <c r="D61" s="33" t="b">
        <v>1</v>
      </c>
      <c r="E61" s="207" t="s">
        <v>90</v>
      </c>
      <c r="F61" s="208"/>
      <c r="G61" s="33" t="b">
        <v>1</v>
      </c>
      <c r="H61" s="209" t="s">
        <v>91</v>
      </c>
      <c r="I61" s="208"/>
      <c r="J61" s="33" t="b">
        <v>1</v>
      </c>
      <c r="K61" s="209" t="s">
        <v>92</v>
      </c>
      <c r="L61" s="208"/>
      <c r="M61" s="33" t="b">
        <v>1</v>
      </c>
      <c r="N61" s="210" t="s">
        <v>93</v>
      </c>
      <c r="O61" s="208"/>
      <c r="P61" s="33" t="b">
        <v>1</v>
      </c>
    </row>
    <row r="62" spans="2:16" ht="20.100000000000001" customHeight="1" x14ac:dyDescent="0.25">
      <c r="B62" s="209" t="s">
        <v>91</v>
      </c>
      <c r="C62" s="208"/>
      <c r="D62" s="33" t="b">
        <v>1</v>
      </c>
      <c r="E62" s="207" t="s">
        <v>94</v>
      </c>
      <c r="F62" s="208"/>
      <c r="G62" s="33" t="b">
        <v>1</v>
      </c>
      <c r="H62" s="209" t="s">
        <v>95</v>
      </c>
      <c r="I62" s="208"/>
      <c r="J62" s="33" t="b">
        <v>0</v>
      </c>
      <c r="K62" s="209" t="s">
        <v>96</v>
      </c>
      <c r="L62" s="208"/>
      <c r="M62" s="33" t="b">
        <v>1</v>
      </c>
      <c r="N62" s="210" t="s">
        <v>86</v>
      </c>
      <c r="O62" s="208"/>
      <c r="P62" s="33" t="b">
        <v>1</v>
      </c>
    </row>
    <row r="63" spans="2:16" ht="20.100000000000001" customHeight="1" x14ac:dyDescent="0.25">
      <c r="B63" s="209" t="s">
        <v>97</v>
      </c>
      <c r="C63" s="208"/>
      <c r="D63" s="33" t="b">
        <v>1</v>
      </c>
      <c r="E63" s="207" t="s">
        <v>98</v>
      </c>
      <c r="F63" s="208"/>
      <c r="G63" s="33" t="b">
        <v>1</v>
      </c>
      <c r="H63" s="38"/>
      <c r="I63" s="39"/>
      <c r="J63" s="40"/>
      <c r="K63" s="209" t="s">
        <v>99</v>
      </c>
      <c r="L63" s="208"/>
      <c r="M63" s="33" t="b">
        <v>1</v>
      </c>
      <c r="N63" s="210" t="s">
        <v>167</v>
      </c>
      <c r="O63" s="208"/>
      <c r="P63" s="33" t="b">
        <v>1</v>
      </c>
    </row>
    <row r="64" spans="2:16" ht="20.100000000000001" customHeight="1" x14ac:dyDescent="0.25">
      <c r="B64" s="209" t="s">
        <v>100</v>
      </c>
      <c r="C64" s="208"/>
      <c r="D64" s="33" t="b">
        <v>0</v>
      </c>
      <c r="E64" s="207" t="s">
        <v>101</v>
      </c>
      <c r="F64" s="208"/>
      <c r="G64" s="33" t="b">
        <v>1</v>
      </c>
      <c r="H64" s="41"/>
      <c r="I64" s="42"/>
      <c r="J64" s="43"/>
      <c r="K64" s="217" t="s">
        <v>102</v>
      </c>
      <c r="L64" s="218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7" t="s">
        <v>165</v>
      </c>
      <c r="F65" s="208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1" t="s">
        <v>108</v>
      </c>
      <c r="C69" s="211"/>
      <c r="D69" s="51"/>
      <c r="E69" s="51"/>
      <c r="F69" s="213" t="s">
        <v>109</v>
      </c>
      <c r="G69" s="215" t="s">
        <v>110</v>
      </c>
      <c r="H69" s="51"/>
      <c r="I69" s="211" t="s">
        <v>111</v>
      </c>
      <c r="J69" s="211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2"/>
      <c r="C70" s="212"/>
      <c r="D70" s="55"/>
      <c r="E70" s="56"/>
      <c r="F70" s="214"/>
      <c r="G70" s="216"/>
      <c r="H70" s="57"/>
      <c r="I70" s="212"/>
      <c r="J70" s="212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1"/>
      <c r="D72" s="142"/>
      <c r="E72" s="79" t="s">
        <v>121</v>
      </c>
      <c r="F72" s="101"/>
      <c r="G72" s="224"/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1"/>
      <c r="D73" s="142"/>
      <c r="E73" s="80" t="s">
        <v>125</v>
      </c>
      <c r="F73" s="102"/>
      <c r="G73" s="225"/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1"/>
      <c r="D74" s="142"/>
      <c r="E74" s="80" t="s">
        <v>130</v>
      </c>
      <c r="F74" s="223"/>
      <c r="G74" s="223">
        <v>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1"/>
      <c r="D75" s="142"/>
      <c r="E75" s="80" t="s">
        <v>135</v>
      </c>
      <c r="F75" s="223"/>
      <c r="G75" s="223">
        <v>30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1"/>
      <c r="D76" s="142"/>
      <c r="E76" s="80" t="s">
        <v>140</v>
      </c>
      <c r="F76" s="223"/>
      <c r="G76" s="223">
        <v>30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1"/>
      <c r="D77" s="142"/>
      <c r="E77" s="80" t="s">
        <v>145</v>
      </c>
      <c r="F77" s="223"/>
      <c r="G77" s="223">
        <v>150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1"/>
      <c r="D78" s="142"/>
      <c r="E78" s="80" t="s">
        <v>150</v>
      </c>
      <c r="F78" s="103"/>
      <c r="G78" s="145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1"/>
      <c r="D79" s="142"/>
      <c r="E79" s="79" t="s">
        <v>155</v>
      </c>
      <c r="F79" s="101"/>
      <c r="G79" s="142"/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4"/>
      <c r="D80" s="143"/>
      <c r="E80" s="80" t="s">
        <v>160</v>
      </c>
      <c r="F80" s="102"/>
      <c r="G80" s="144"/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2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9" t="s">
        <v>164</v>
      </c>
      <c r="C84" s="159"/>
    </row>
    <row r="85" spans="2:16" ht="15" customHeight="1" x14ac:dyDescent="0.25">
      <c r="B85" s="160" t="s">
        <v>182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25">
      <c r="B86" s="152" t="s">
        <v>181</v>
      </c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4"/>
    </row>
    <row r="87" spans="2:16" ht="15" customHeight="1" x14ac:dyDescent="0.25">
      <c r="B87" s="152" t="s">
        <v>188</v>
      </c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4"/>
    </row>
    <row r="88" spans="2:16" ht="15" customHeight="1" x14ac:dyDescent="0.25">
      <c r="B88" s="146" t="s">
        <v>186</v>
      </c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</row>
    <row r="89" spans="2:16" ht="15" customHeight="1" x14ac:dyDescent="0.25">
      <c r="B89" s="146" t="s">
        <v>189</v>
      </c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</row>
    <row r="90" spans="2:16" ht="15" customHeight="1" x14ac:dyDescent="0.25">
      <c r="B90" s="152" t="s">
        <v>187</v>
      </c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4"/>
    </row>
    <row r="91" spans="2:16" ht="15" customHeight="1" x14ac:dyDescent="0.25">
      <c r="B91" s="146" t="s">
        <v>190</v>
      </c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 x14ac:dyDescent="0.25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8"/>
    </row>
    <row r="93" spans="2:16" ht="15" customHeight="1" x14ac:dyDescent="0.25"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8"/>
    </row>
    <row r="94" spans="2:16" ht="15" customHeight="1" x14ac:dyDescent="0.25"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8"/>
    </row>
    <row r="95" spans="2:16" ht="15" customHeight="1" x14ac:dyDescent="0.25"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8"/>
    </row>
    <row r="96" spans="2:16" ht="15" customHeight="1" x14ac:dyDescent="0.25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8"/>
    </row>
    <row r="97" spans="2:16" ht="15" customHeight="1" x14ac:dyDescent="0.25"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8"/>
    </row>
    <row r="98" spans="2:16" ht="15" customHeight="1" x14ac:dyDescent="0.25">
      <c r="B98" s="146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8"/>
    </row>
    <row r="99" spans="2:16" ht="15" customHeight="1" x14ac:dyDescent="0.25"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2024-07-09T03:10:31Z</dcterms:modified>
</cp:coreProperties>
</file>