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7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9" i="1" s="1"/>
  <c r="D18" i="1" l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<sst xmlns="http://schemas.openxmlformats.org/spreadsheetml/2006/main" count="209" uniqueCount="187">
  <si>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</si>
  <si>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</si>
  <si>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</si>
  <si>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</si>
  <si>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</si>
  <si>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</si>
  <si>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</si>
  <si>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</si>
  <si>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</si>
  <si>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</si>
  <si>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</si>
  <si>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</si>
  <si>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</si>
  <si>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</si>
  <si>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</si>
  <si>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</si>
  <si>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</si>
  <si>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</si>
  <si>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</si>
  <si>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</si>
  <si>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</si>
  <si>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</si>
  <si>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</si>
  <si>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</si>
  <si>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</si>
  <si>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</si>
  <si>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</si>
  <si>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</si>
  <si>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</si>
  <si>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</si>
  <si>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</si>
  <si>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</si>
  <si>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</si>
  <si>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</si>
  <si>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</si>
  <si>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</si>
  <si>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</si>
  <si>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</si>
  <si>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</si>
  <si>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</si>
  <si>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</si>
  <si>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</si>
  <si>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</si>
  <si>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</si>
  <si>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</si>
  <si>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</si>
  <si>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</si>
  <si>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</si>
  <si>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</si>
  <si>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</si>
  <si>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</si>
  <si>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</si>
  <si>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</si>
  <si>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</si>
  <si>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</si>
  <si>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</si>
  <si>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</si>
  <si>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</si>
  <si>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</si>
  <si>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</si>
  <si>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</si>
  <si>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</si>
  <si>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</si>
  <si>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</si>
  <si>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</si>
  <si>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</si>
  <si>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</si>
  <si>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</si>
  <si>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</si>
  <si>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</si>
  <si>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</si>
  <si>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</si>
  <si>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</si>
  <si>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</si>
  <si>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</si>
  <si>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</si>
  <si>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</si>
  <si>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</si>
  <si>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</si>
  <si>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</si>
  <si>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</si>
  <si>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</si>
  <si>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</si>
  <si>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</si>
  <si>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</si>
  <si>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</si>
  <si>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</si>
  <si>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</si>
  <si>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</si>
  <si>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</si>
  <si>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</si>
  <si>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</si>
  <si>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</si>
  <si>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</si>
  <si>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</si>
  <si>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</si>
  <si>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</si>
  <si>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</si>
  <si>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</si>
  <si>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</si>
  <si>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</si>
  <si>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</si>
  <si>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</si>
  <si>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</si>
  <si>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</si>
  <si>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</si>
  <si>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</si>
  <si>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</si>
  <si>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</si>
  <si>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</si>
  <si>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</si>
  <si>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</si>
  <si>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</si>
  <si>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</si>
  <si>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</si>
  <si>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</si>
  <si>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</si>
  <si>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</si>
  <si>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</si>
  <si>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</si>
  <si>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</si>
  <si>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</si>
  <si>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</si>
  <si>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</si>
  <si>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</si>
  <si>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</si>
  <si>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</si>
  <si>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</si>
  <si>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</si>
  <si>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</si>
  <si>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</si>
  <si>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</si>
  <si>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</si>
  <si>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</si>
  <si>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</si>
  <si>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</si>
  <si>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</si>
  <si>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</si>
  <si>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</si>
  <si>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</si>
  <si>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</si>
  <si>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</si>
  <si>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</si>
  <si>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</si>
  <si>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</si>
  <si>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</si>
  <si>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</si>
  <si>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</si>
  <si>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</si>
  <si>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</si>
  <si>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</si>
  <si>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</si>
  <si>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</si>
  <si>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</si>
  <si>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</si>
  <si>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</si>
  <si>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</si>
  <si>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</si>
  <si>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</si>
  <si>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</si>
  <si>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</si>
  <si>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</si>
  <si>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</si>
  <si>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</si>
  <si>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</si>
  <si>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</si>
  <si>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</si>
  <si>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</si>
  <si>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</si>
  <si>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</si>
  <si>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</si>
  <si>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</si>
  <si>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</si>
  <si>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</si>
  <si>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</si>
  <si>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</si>
  <si>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</si>
  <si>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</si>
  <si>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</si>
  <si>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</si>
  <si>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V</t>
    <phoneticPr fontId="4" type="noConversion"/>
  </si>
  <si>
    <t>김부진</t>
    <phoneticPr fontId="3" type="noConversion"/>
  </si>
  <si>
    <t xml:space="preserve">2) 장비실 UPS Fault 메시지 뜸 (Bat.test.failed) </t>
    <phoneticPr fontId="3" type="noConversion"/>
  </si>
  <si>
    <t>1) 방풍막 고장으로 분리</t>
    <phoneticPr fontId="3" type="noConversion"/>
  </si>
  <si>
    <t>W</t>
    <phoneticPr fontId="3" type="noConversion"/>
  </si>
  <si>
    <t>/  /  /  /</t>
    <phoneticPr fontId="3" type="noConversion"/>
  </si>
  <si>
    <t xml:space="preserve"> 초저녁 눈으로 인해 관측 대기중, [02:21]종료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</si>
</sst>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0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Alignment="1" applyProtection="1">
      <alignment vertical="center"/>
    </xf>
    <xf numFmtId="0" fontId="51" fillId="0" borderId="0" xfId="0" applyFont="1" applyAlignment="1" applyProtection="1"/>
    <xf numFmtId="0" fontId="52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77" fontId="48" fillId="6" borderId="15" xfId="0" applyNumberFormat="1" applyFont="1" applyFill="1" applyBorder="1" applyAlignment="1" applyProtection="1">
      <alignment horizontal="center" vertical="center"/>
      <protection locked="0"/>
    </xf>
    <xf numFmtId="177" fontId="48" fillId="6" borderId="1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0" fontId="49" fillId="11" borderId="5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8" fillId="0" borderId="1" xfId="0" applyNumberFormat="1" applyFont="1" applyFill="1" applyBorder="1" applyProtection="1">
      <alignment vertical="center"/>
    </xf>
    <xf numFmtId="177" fontId="48" fillId="5" borderId="17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20" fontId="47" fillId="2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77" fontId="48" fillId="2" borderId="15" xfId="0" applyNumberFormat="1" applyFont="1" applyFill="1" applyBorder="1" applyAlignment="1" applyProtection="1">
      <alignment horizontal="center" vertical="center"/>
      <protection locked="0"/>
    </xf>
    <xf numFmtId="0" fontId="56" fillId="11" borderId="50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9" fillId="0" borderId="51" xfId="0" applyFont="1" applyBorder="1" applyAlignment="1" applyProtection="1">
      <alignment horizontal="center" vertical="center"/>
    </xf>
    <xf numFmtId="0" fontId="49" fillId="0" borderId="9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11" fontId="57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J5" sqref="J5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52" t="s">
        <v>0</v>
      </c>
      <c r="C2" s="15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53">
        <v>45480</v>
      </c>
      <c r="D3" s="154"/>
      <c r="E3" s="1"/>
      <c r="F3" s="1"/>
      <c r="G3" s="1"/>
      <c r="H3" s="1"/>
      <c r="I3" s="1"/>
      <c r="J3" s="1"/>
      <c r="K3" s="36" t="s">
        <v>2</v>
      </c>
      <c r="L3" s="155">
        <f>(P31-(P32+P33))/P31*100</f>
        <v>0</v>
      </c>
      <c r="M3" s="155"/>
      <c r="N3" s="36" t="s">
        <v>3</v>
      </c>
      <c r="O3" s="155">
        <f>(P31-P33)/P31*100</f>
        <v>100</v>
      </c>
      <c r="P3" s="155"/>
    </row>
    <row r="4" spans="2:16" ht="14.25" customHeight="1" x14ac:dyDescent="0.25">
      <c r="B4" s="2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2" t="s">
        <v>6</v>
      </c>
      <c r="C7" s="15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4">
        <v>0.70833333333333337</v>
      </c>
      <c r="D9" s="115"/>
      <c r="E9" s="115">
        <v>-1.7</v>
      </c>
      <c r="F9" s="115">
        <v>89</v>
      </c>
      <c r="G9" s="96" t="s">
        <v>184</v>
      </c>
      <c r="H9" s="116">
        <v>4.9000000000000004</v>
      </c>
      <c r="I9" s="120">
        <v>2.1</v>
      </c>
      <c r="J9" s="117">
        <f>IF(L9, 1, 0) + IF(M9, 2, 0) + IF(N9, 4, 0) + IF(O9, 8, 0) + IF(P9, 16, 0)</f>
        <v>24</v>
      </c>
      <c r="K9" s="7" t="b">
        <v>0</v>
      </c>
      <c r="L9" s="7" t="b">
        <v>0</v>
      </c>
      <c r="M9" s="7" t="b">
        <v>0</v>
      </c>
      <c r="N9" s="7" t="b">
        <v>0</v>
      </c>
      <c r="O9" s="7" t="b">
        <v>1</v>
      </c>
      <c r="P9" s="7" t="b">
        <v>1</v>
      </c>
    </row>
    <row r="10" spans="2:16" s="81" customFormat="1" ht="14.25" customHeight="1" x14ac:dyDescent="0.25">
      <c r="B10" s="82" t="s">
        <v>22</v>
      </c>
      <c r="C10" s="132">
        <v>0.91666666666666663</v>
      </c>
      <c r="D10" s="133"/>
      <c r="E10" s="133">
        <v>-2.9</v>
      </c>
      <c r="F10" s="133">
        <v>88</v>
      </c>
      <c r="G10" s="134" t="s">
        <v>184</v>
      </c>
      <c r="H10" s="133">
        <v>4.7</v>
      </c>
      <c r="I10" s="135"/>
      <c r="J10" s="136">
        <f>IF(L10, 1, 0) + IF(M10, 2, 0) + IF(N10, 4, 0) + IF(O10, 8, 0) + IF(P10, 16, 0)</f>
        <v>8</v>
      </c>
      <c r="K10" s="8" t="b">
        <v>0</v>
      </c>
      <c r="L10" s="8" t="b">
        <v>0</v>
      </c>
      <c r="M10" s="8" t="b">
        <v>0</v>
      </c>
      <c r="N10" s="8" t="b">
        <v>0</v>
      </c>
      <c r="O10" s="8" t="b">
        <v>1</v>
      </c>
      <c r="P10" s="8" t="b">
        <v>0</v>
      </c>
    </row>
    <row r="11" spans="2:16" s="81" customFormat="1" ht="14.25" customHeight="1" thickBot="1" x14ac:dyDescent="0.3">
      <c r="B11" s="83" t="s">
        <v>23</v>
      </c>
      <c r="C11" s="137">
        <v>9.7222222222222224E-2</v>
      </c>
      <c r="D11" s="138"/>
      <c r="E11" s="138">
        <v>-4.4000000000000004</v>
      </c>
      <c r="F11" s="138">
        <v>87</v>
      </c>
      <c r="G11" s="134" t="s">
        <v>184</v>
      </c>
      <c r="H11" s="138">
        <v>7.3</v>
      </c>
      <c r="I11" s="139"/>
      <c r="J11" s="136">
        <f>IF(L11, 1, 0) + IF(M11, 2, 0) + IF(N11, 4, 0) + IF(O11, 8, 0) + IF(P11, 16, 0)</f>
        <v>8</v>
      </c>
      <c r="K11" s="84" t="b">
        <v>0</v>
      </c>
      <c r="L11" s="84" t="b">
        <v>0</v>
      </c>
      <c r="M11" s="84" t="b">
        <v>0</v>
      </c>
      <c r="N11" s="84" t="b">
        <v>0</v>
      </c>
      <c r="O11" s="84" t="b">
        <v>1</v>
      </c>
      <c r="P11" s="84" t="b">
        <v>0</v>
      </c>
    </row>
    <row r="12" spans="2:16" ht="14.25" customHeight="1" thickBot="1" x14ac:dyDescent="0.3">
      <c r="B12" s="10" t="s">
        <v>24</v>
      </c>
      <c r="C12" s="11">
        <f>(24-C9)+C11</f>
        <v>23.388888888888889</v>
      </c>
      <c r="D12" s="12" t="e">
        <f>AVERAGE(D9:D11)</f>
        <v>#DIV/0!</v>
      </c>
      <c r="E12" s="12">
        <f>AVERAGE(E9:E11)</f>
        <v>-3</v>
      </c>
      <c r="F12" s="13">
        <f>AVERAGE(F9:F11)</f>
        <v>88</v>
      </c>
      <c r="G12" s="14"/>
      <c r="H12" s="15">
        <f>AVERAGE(H9:H11)</f>
        <v>5.6333333333333337</v>
      </c>
      <c r="I12" s="16"/>
      <c r="J12" s="17">
        <f>AVERAGE(J9:J11)</f>
        <v>13.333333333333334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2" t="s">
        <v>25</v>
      </c>
      <c r="C14" s="15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11" t="s">
        <v>178</v>
      </c>
      <c r="D16" s="113" t="s">
        <v>179</v>
      </c>
      <c r="E16" s="113" t="s">
        <v>179</v>
      </c>
      <c r="F16" s="113"/>
      <c r="G16" s="113"/>
      <c r="H16" s="113"/>
      <c r="I16" s="113"/>
      <c r="J16" s="128"/>
      <c r="K16" s="87"/>
      <c r="L16" s="86"/>
      <c r="M16" s="86"/>
      <c r="N16" s="86"/>
      <c r="O16" s="86"/>
      <c r="P16" s="113" t="s">
        <v>41</v>
      </c>
    </row>
    <row r="17" spans="2:16" ht="14.1" customHeight="1" x14ac:dyDescent="0.25">
      <c r="B17" s="25" t="s">
        <v>42</v>
      </c>
      <c r="C17" s="112">
        <v>0.63888888888888895</v>
      </c>
      <c r="D17" s="112">
        <v>0.64027777777777783</v>
      </c>
      <c r="E17" s="131">
        <v>9.375E-2</v>
      </c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>
        <v>9.7916666666666666E-2</v>
      </c>
    </row>
    <row r="18" spans="2:16" ht="14.1" customHeight="1" x14ac:dyDescent="0.25">
      <c r="B18" s="25" t="s">
        <v>43</v>
      </c>
      <c r="C18" s="113">
        <v>29993</v>
      </c>
      <c r="D18" s="113">
        <f>C18+1</f>
        <v>29994</v>
      </c>
      <c r="E18" s="113">
        <f>D19+1</f>
        <v>29999</v>
      </c>
      <c r="F18" s="113"/>
      <c r="G18" s="113"/>
      <c r="H18" s="113"/>
      <c r="I18" s="113"/>
      <c r="J18" s="87"/>
      <c r="K18" s="86"/>
      <c r="L18" s="86"/>
      <c r="M18" s="86"/>
      <c r="N18" s="86"/>
      <c r="O18" s="86"/>
      <c r="P18" s="113">
        <f>MAX(C18:O19)+1</f>
        <v>30004</v>
      </c>
    </row>
    <row r="19" spans="2:16" ht="14.1" customHeight="1" thickBot="1" x14ac:dyDescent="0.3">
      <c r="B19" s="9" t="s">
        <v>44</v>
      </c>
      <c r="C19" s="88"/>
      <c r="D19" s="113">
        <v>29998</v>
      </c>
      <c r="E19" s="113">
        <f t="shared" ref="E19:G19" si="0">E18+4</f>
        <v>30003</v>
      </c>
      <c r="F19" s="113"/>
      <c r="G19" s="113"/>
      <c r="H19" s="113"/>
      <c r="I19" s="113"/>
      <c r="J19" s="87"/>
      <c r="K19" s="89"/>
      <c r="L19" s="89"/>
      <c r="M19" s="89"/>
      <c r="N19" s="86"/>
      <c r="O19" s="86"/>
      <c r="P19" s="88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1">IF(ISNUMBER(E18),E19-E18+1,"")</f>
        <v>5</v>
      </c>
      <c r="F20" s="23" t="str">
        <f t="shared" si="1"/>
        <v/>
      </c>
      <c r="G20" s="23" t="str">
        <f t="shared" si="1"/>
        <v/>
      </c>
      <c r="H20" s="23" t="str">
        <f t="shared" si="1"/>
        <v/>
      </c>
      <c r="I20" s="98" t="str">
        <f t="shared" si="1"/>
        <v/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1" t="s">
        <v>46</v>
      </c>
      <c r="C22" s="25" t="s">
        <v>21</v>
      </c>
      <c r="D22" s="25" t="s">
        <v>23</v>
      </c>
      <c r="E22" s="25" t="s">
        <v>47</v>
      </c>
      <c r="F22" s="162" t="s">
        <v>48</v>
      </c>
      <c r="G22" s="162"/>
      <c r="H22" s="162"/>
      <c r="I22" s="162"/>
      <c r="J22" s="25" t="s">
        <v>21</v>
      </c>
      <c r="K22" s="25" t="s">
        <v>23</v>
      </c>
      <c r="L22" s="25" t="s">
        <v>47</v>
      </c>
      <c r="M22" s="162" t="s">
        <v>48</v>
      </c>
      <c r="N22" s="162"/>
      <c r="O22" s="162"/>
      <c r="P22" s="162"/>
    </row>
    <row r="23" spans="2:16" ht="13.5" customHeight="1" x14ac:dyDescent="0.25">
      <c r="B23" s="161"/>
      <c r="C23" s="129"/>
      <c r="D23" s="129"/>
      <c r="E23" s="96" t="s">
        <v>49</v>
      </c>
      <c r="F23" s="160" t="s">
        <v>185</v>
      </c>
      <c r="G23" s="160"/>
      <c r="H23" s="160"/>
      <c r="I23" s="160"/>
      <c r="J23" s="97"/>
      <c r="K23" s="97"/>
      <c r="L23" s="120" t="s">
        <v>50</v>
      </c>
      <c r="M23" s="160" t="s">
        <v>173</v>
      </c>
      <c r="N23" s="160"/>
      <c r="O23" s="160"/>
      <c r="P23" s="160"/>
    </row>
    <row r="24" spans="2:16" ht="13.5" customHeight="1" x14ac:dyDescent="0.25">
      <c r="B24" s="161"/>
      <c r="C24" s="130"/>
      <c r="D24" s="130"/>
      <c r="E24" s="120" t="s">
        <v>180</v>
      </c>
      <c r="F24" s="160" t="s">
        <v>185</v>
      </c>
      <c r="G24" s="160"/>
      <c r="H24" s="160"/>
      <c r="I24" s="160"/>
      <c r="J24" s="97"/>
      <c r="K24" s="97"/>
      <c r="L24" s="120" t="s">
        <v>52</v>
      </c>
      <c r="M24" s="160" t="s">
        <v>173</v>
      </c>
      <c r="N24" s="160"/>
      <c r="O24" s="160"/>
      <c r="P24" s="160"/>
    </row>
    <row r="25" spans="2:16" ht="13.5" customHeight="1" x14ac:dyDescent="0.25">
      <c r="B25" s="161"/>
      <c r="C25" s="130"/>
      <c r="D25" s="130"/>
      <c r="E25" s="120" t="s">
        <v>52</v>
      </c>
      <c r="F25" s="160" t="s">
        <v>185</v>
      </c>
      <c r="G25" s="160"/>
      <c r="H25" s="160"/>
      <c r="I25" s="160"/>
      <c r="J25" s="97"/>
      <c r="K25" s="97"/>
      <c r="L25" s="120" t="s">
        <v>51</v>
      </c>
      <c r="M25" s="160" t="s">
        <v>173</v>
      </c>
      <c r="N25" s="160"/>
      <c r="O25" s="160"/>
      <c r="P25" s="160"/>
    </row>
    <row r="26" spans="2:16" ht="13.5" customHeight="1" x14ac:dyDescent="0.25">
      <c r="B26" s="161"/>
      <c r="C26" s="130"/>
      <c r="D26" s="130"/>
      <c r="E26" s="120" t="s">
        <v>50</v>
      </c>
      <c r="F26" s="160" t="s">
        <v>185</v>
      </c>
      <c r="G26" s="160"/>
      <c r="H26" s="160"/>
      <c r="I26" s="160"/>
      <c r="J26" s="97"/>
      <c r="K26" s="97"/>
      <c r="L26" s="120" t="s">
        <v>49</v>
      </c>
      <c r="M26" s="160" t="s">
        <v>173</v>
      </c>
      <c r="N26" s="160"/>
      <c r="O26" s="160"/>
      <c r="P26" s="160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2" t="s">
        <v>53</v>
      </c>
      <c r="C28" s="152"/>
      <c r="D28" s="15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99">
        <v>0.37777777777777777</v>
      </c>
      <c r="D30" s="100"/>
      <c r="E30" s="100"/>
      <c r="F30" s="100">
        <v>8.1944444444444445E-2</v>
      </c>
      <c r="G30" s="100"/>
      <c r="H30" s="100"/>
      <c r="I30" s="100"/>
      <c r="J30" s="100"/>
      <c r="K30" s="124"/>
      <c r="L30" s="100"/>
      <c r="M30" s="100"/>
      <c r="N30" s="100"/>
      <c r="O30" s="100"/>
      <c r="P30" s="125">
        <f>SUM(C30:J30,L30:N30)</f>
        <v>0.4597222222222222</v>
      </c>
    </row>
    <row r="31" spans="2:16" ht="14.1" customHeight="1" x14ac:dyDescent="0.25">
      <c r="B31" s="26" t="s">
        <v>172</v>
      </c>
      <c r="C31" s="140">
        <v>0.37777777777777777</v>
      </c>
      <c r="D31" s="106"/>
      <c r="E31" s="106"/>
      <c r="F31" s="142">
        <v>8.1944444444444445E-2</v>
      </c>
      <c r="G31" s="106"/>
      <c r="H31" s="106"/>
      <c r="I31" s="106"/>
      <c r="J31" s="106"/>
      <c r="K31" s="106"/>
      <c r="L31" s="106"/>
      <c r="M31" s="106"/>
      <c r="N31" s="106"/>
      <c r="O31" s="121"/>
      <c r="P31" s="118">
        <f>SUM(C31:N31)</f>
        <v>0.4597222222222222</v>
      </c>
    </row>
    <row r="32" spans="2:16" ht="14.1" customHeight="1" x14ac:dyDescent="0.25">
      <c r="B32" s="26" t="s">
        <v>68</v>
      </c>
      <c r="C32" s="126">
        <v>0.37777777777777777</v>
      </c>
      <c r="D32" s="127"/>
      <c r="E32" s="127"/>
      <c r="F32" s="127">
        <v>8.1944444444444445E-2</v>
      </c>
      <c r="G32" s="107"/>
      <c r="H32" s="107"/>
      <c r="I32" s="107"/>
      <c r="J32" s="107"/>
      <c r="K32" s="107"/>
      <c r="L32" s="107"/>
      <c r="M32" s="107"/>
      <c r="N32" s="107"/>
      <c r="O32" s="122"/>
      <c r="P32" s="118">
        <f>SUM(C32:N32)</f>
        <v>0.4597222222222222</v>
      </c>
    </row>
    <row r="33" spans="2:16" ht="14.1" customHeight="1" thickBot="1" x14ac:dyDescent="0.3">
      <c r="B33" s="26" t="s">
        <v>69</v>
      </c>
      <c r="C33" s="108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23"/>
      <c r="P33" s="119">
        <f>SUM(C33:N33)</f>
        <v>0</v>
      </c>
    </row>
    <row r="34" spans="2:16" ht="14.1" customHeight="1" x14ac:dyDescent="0.25">
      <c r="B34" s="73" t="s">
        <v>170</v>
      </c>
      <c r="C34" s="91">
        <f>C31-C32-C33</f>
        <v>0</v>
      </c>
      <c r="D34" s="91">
        <f t="shared" ref="D34:P34" si="2">D31-D32-D33</f>
        <v>0</v>
      </c>
      <c r="E34" s="91">
        <f t="shared" si="2"/>
        <v>0</v>
      </c>
      <c r="F34" s="91">
        <f t="shared" si="2"/>
        <v>0</v>
      </c>
      <c r="G34" s="91">
        <f t="shared" si="2"/>
        <v>0</v>
      </c>
      <c r="H34" s="91">
        <f t="shared" si="2"/>
        <v>0</v>
      </c>
      <c r="I34" s="91">
        <f t="shared" si="2"/>
        <v>0</v>
      </c>
      <c r="J34" s="91">
        <f t="shared" si="2"/>
        <v>0</v>
      </c>
      <c r="K34" s="91">
        <f t="shared" si="2"/>
        <v>0</v>
      </c>
      <c r="L34" s="91">
        <f t="shared" si="2"/>
        <v>0</v>
      </c>
      <c r="M34" s="91">
        <f t="shared" si="2"/>
        <v>0</v>
      </c>
      <c r="N34" s="91">
        <f t="shared" si="2"/>
        <v>0</v>
      </c>
      <c r="O34" s="90"/>
      <c r="P34" s="74">
        <f t="shared" si="2"/>
        <v>0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178" t="s">
        <v>70</v>
      </c>
      <c r="C36" s="164"/>
      <c r="D36" s="164"/>
      <c r="E36" s="164"/>
      <c r="F36" s="164"/>
      <c r="G36" s="164"/>
      <c r="H36" s="164"/>
      <c r="I36" s="163"/>
      <c r="J36" s="163"/>
      <c r="K36" s="163"/>
      <c r="L36" s="163"/>
      <c r="M36" s="163"/>
      <c r="N36" s="163"/>
      <c r="O36" s="163"/>
      <c r="P36" s="163"/>
    </row>
    <row r="37" spans="2:16" ht="18" customHeight="1" x14ac:dyDescent="0.25">
      <c r="B37" s="179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</row>
    <row r="38" spans="2:16" ht="18" customHeight="1" x14ac:dyDescent="0.25">
      <c r="B38" s="179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</row>
    <row r="39" spans="2:16" ht="18" customHeight="1" x14ac:dyDescent="0.25">
      <c r="B39" s="179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</row>
    <row r="40" spans="2:16" ht="18" customHeight="1" x14ac:dyDescent="0.25">
      <c r="B40" s="179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</row>
    <row r="41" spans="2:16" ht="18" customHeight="1" x14ac:dyDescent="0.25">
      <c r="B41" s="180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6" t="s">
        <v>71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8"/>
    </row>
    <row r="44" spans="2:16" ht="14.1" customHeight="1" x14ac:dyDescent="0.25">
      <c r="B44" s="169" t="s">
        <v>186</v>
      </c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1"/>
    </row>
    <row r="45" spans="2:16" ht="14.1" customHeight="1" x14ac:dyDescent="0.25">
      <c r="B45" s="172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4"/>
    </row>
    <row r="46" spans="2:16" ht="14.1" customHeight="1" x14ac:dyDescent="0.25">
      <c r="B46" s="172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4"/>
    </row>
    <row r="47" spans="2:16" ht="14.1" customHeight="1" x14ac:dyDescent="0.25">
      <c r="B47" s="175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7"/>
    </row>
    <row r="48" spans="2:16" ht="14.1" customHeight="1" x14ac:dyDescent="0.25">
      <c r="B48" s="172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4"/>
    </row>
    <row r="49" spans="2:16" ht="14.1" customHeight="1" x14ac:dyDescent="0.25">
      <c r="B49" s="172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4"/>
    </row>
    <row r="50" spans="2:16" ht="14.1" customHeight="1" x14ac:dyDescent="0.25">
      <c r="B50" s="172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4"/>
    </row>
    <row r="51" spans="2:16" ht="14.1" customHeight="1" x14ac:dyDescent="0.25">
      <c r="B51" s="172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4"/>
    </row>
    <row r="52" spans="2:16" ht="14.1" customHeight="1" thickBot="1" x14ac:dyDescent="0.3">
      <c r="B52" s="194"/>
      <c r="C52" s="195"/>
      <c r="D52" s="173"/>
      <c r="E52" s="173"/>
      <c r="F52" s="173"/>
      <c r="G52" s="195"/>
      <c r="H52" s="195"/>
      <c r="I52" s="195"/>
      <c r="J52" s="195"/>
      <c r="K52" s="195"/>
      <c r="L52" s="195"/>
      <c r="M52" s="195"/>
      <c r="N52" s="195"/>
      <c r="O52" s="195"/>
      <c r="P52" s="196"/>
    </row>
    <row r="53" spans="2:16" ht="14.1" customHeight="1" thickTop="1" thickBot="1" x14ac:dyDescent="0.3">
      <c r="B53" s="197" t="s">
        <v>169</v>
      </c>
      <c r="C53" s="198"/>
      <c r="D53" s="110"/>
      <c r="E53" s="110"/>
      <c r="F53" s="110"/>
      <c r="G53" s="201"/>
      <c r="H53" s="202"/>
      <c r="I53" s="202"/>
      <c r="J53" s="202"/>
      <c r="K53" s="202"/>
      <c r="L53" s="202"/>
      <c r="M53" s="202"/>
      <c r="N53" s="202"/>
      <c r="O53" s="202"/>
      <c r="P53" s="203"/>
    </row>
    <row r="54" spans="2:16" ht="14.1" customHeight="1" thickTop="1" thickBot="1" x14ac:dyDescent="0.3">
      <c r="B54" s="199" t="s">
        <v>168</v>
      </c>
      <c r="C54" s="200"/>
      <c r="D54" s="200"/>
      <c r="E54" s="200"/>
      <c r="F54" s="141">
        <v>1059</v>
      </c>
      <c r="G54" s="204"/>
      <c r="H54" s="205"/>
      <c r="I54" s="205"/>
      <c r="J54" s="205"/>
      <c r="K54" s="205"/>
      <c r="L54" s="205"/>
      <c r="M54" s="205"/>
      <c r="N54" s="205"/>
      <c r="O54" s="205"/>
      <c r="P54" s="206"/>
    </row>
    <row r="55" spans="2:16" ht="13.5" customHeight="1" thickTop="1" x14ac:dyDescent="0.25"/>
    <row r="56" spans="2:16" ht="17.25" customHeight="1" x14ac:dyDescent="0.25">
      <c r="B56" s="181" t="s">
        <v>72</v>
      </c>
      <c r="C56" s="18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82" t="s">
        <v>73</v>
      </c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4"/>
      <c r="N57" s="185" t="s">
        <v>74</v>
      </c>
      <c r="O57" s="183"/>
      <c r="P57" s="186"/>
    </row>
    <row r="58" spans="2:16" ht="17.100000000000001" customHeight="1" x14ac:dyDescent="0.25">
      <c r="B58" s="187" t="s">
        <v>75</v>
      </c>
      <c r="C58" s="188"/>
      <c r="D58" s="189"/>
      <c r="E58" s="187" t="s">
        <v>76</v>
      </c>
      <c r="F58" s="188"/>
      <c r="G58" s="189"/>
      <c r="H58" s="188" t="s">
        <v>77</v>
      </c>
      <c r="I58" s="188"/>
      <c r="J58" s="188"/>
      <c r="K58" s="190" t="s">
        <v>78</v>
      </c>
      <c r="L58" s="188"/>
      <c r="M58" s="191"/>
      <c r="N58" s="192"/>
      <c r="O58" s="188"/>
      <c r="P58" s="193"/>
    </row>
    <row r="59" spans="2:16" ht="20.100000000000001" customHeight="1" x14ac:dyDescent="0.25">
      <c r="B59" s="207" t="s">
        <v>79</v>
      </c>
      <c r="C59" s="208"/>
      <c r="D59" s="33" t="b">
        <v>1</v>
      </c>
      <c r="E59" s="207" t="s">
        <v>80</v>
      </c>
      <c r="F59" s="208"/>
      <c r="G59" s="33" t="b">
        <v>1</v>
      </c>
      <c r="H59" s="209" t="s">
        <v>81</v>
      </c>
      <c r="I59" s="208"/>
      <c r="J59" s="33" t="b">
        <v>1</v>
      </c>
      <c r="K59" s="209" t="s">
        <v>82</v>
      </c>
      <c r="L59" s="208"/>
      <c r="M59" s="33" t="b">
        <v>1</v>
      </c>
      <c r="N59" s="210" t="s">
        <v>83</v>
      </c>
      <c r="O59" s="208"/>
      <c r="P59" s="33" t="b">
        <v>1</v>
      </c>
    </row>
    <row r="60" spans="2:16" ht="20.100000000000001" customHeight="1" x14ac:dyDescent="0.25">
      <c r="B60" s="207" t="s">
        <v>84</v>
      </c>
      <c r="C60" s="208"/>
      <c r="D60" s="33" t="b">
        <v>1</v>
      </c>
      <c r="E60" s="207" t="s">
        <v>85</v>
      </c>
      <c r="F60" s="208"/>
      <c r="G60" s="33" t="b">
        <v>1</v>
      </c>
      <c r="H60" s="209" t="s">
        <v>86</v>
      </c>
      <c r="I60" s="208"/>
      <c r="J60" s="33" t="b">
        <v>1</v>
      </c>
      <c r="K60" s="209" t="s">
        <v>87</v>
      </c>
      <c r="L60" s="208"/>
      <c r="M60" s="33" t="b">
        <v>1</v>
      </c>
      <c r="N60" s="210" t="s">
        <v>88</v>
      </c>
      <c r="O60" s="208"/>
      <c r="P60" s="33" t="b">
        <v>1</v>
      </c>
    </row>
    <row r="61" spans="2:16" ht="20.100000000000001" customHeight="1" x14ac:dyDescent="0.25">
      <c r="B61" s="207" t="s">
        <v>89</v>
      </c>
      <c r="C61" s="208"/>
      <c r="D61" s="33" t="b">
        <v>1</v>
      </c>
      <c r="E61" s="207" t="s">
        <v>90</v>
      </c>
      <c r="F61" s="208"/>
      <c r="G61" s="33" t="b">
        <v>1</v>
      </c>
      <c r="H61" s="209" t="s">
        <v>91</v>
      </c>
      <c r="I61" s="208"/>
      <c r="J61" s="33" t="b">
        <v>1</v>
      </c>
      <c r="K61" s="209" t="s">
        <v>92</v>
      </c>
      <c r="L61" s="208"/>
      <c r="M61" s="33" t="b">
        <v>1</v>
      </c>
      <c r="N61" s="210" t="s">
        <v>93</v>
      </c>
      <c r="O61" s="208"/>
      <c r="P61" s="33" t="b">
        <v>1</v>
      </c>
    </row>
    <row r="62" spans="2:16" ht="20.100000000000001" customHeight="1" x14ac:dyDescent="0.25">
      <c r="B62" s="209" t="s">
        <v>91</v>
      </c>
      <c r="C62" s="208"/>
      <c r="D62" s="33" t="b">
        <v>1</v>
      </c>
      <c r="E62" s="207" t="s">
        <v>94</v>
      </c>
      <c r="F62" s="208"/>
      <c r="G62" s="33" t="b">
        <v>1</v>
      </c>
      <c r="H62" s="209" t="s">
        <v>95</v>
      </c>
      <c r="I62" s="208"/>
      <c r="J62" s="33" t="b">
        <v>0</v>
      </c>
      <c r="K62" s="209" t="s">
        <v>96</v>
      </c>
      <c r="L62" s="208"/>
      <c r="M62" s="33" t="b">
        <v>1</v>
      </c>
      <c r="N62" s="210" t="s">
        <v>86</v>
      </c>
      <c r="O62" s="208"/>
      <c r="P62" s="33" t="b">
        <v>1</v>
      </c>
    </row>
    <row r="63" spans="2:16" ht="20.100000000000001" customHeight="1" x14ac:dyDescent="0.25">
      <c r="B63" s="209" t="s">
        <v>97</v>
      </c>
      <c r="C63" s="208"/>
      <c r="D63" s="33" t="b">
        <v>1</v>
      </c>
      <c r="E63" s="207" t="s">
        <v>98</v>
      </c>
      <c r="F63" s="208"/>
      <c r="G63" s="33" t="b">
        <v>1</v>
      </c>
      <c r="H63" s="38"/>
      <c r="I63" s="39"/>
      <c r="J63" s="40"/>
      <c r="K63" s="209" t="s">
        <v>99</v>
      </c>
      <c r="L63" s="208"/>
      <c r="M63" s="33" t="b">
        <v>1</v>
      </c>
      <c r="N63" s="210" t="s">
        <v>167</v>
      </c>
      <c r="O63" s="208"/>
      <c r="P63" s="33" t="b">
        <v>1</v>
      </c>
    </row>
    <row r="64" spans="2:16" ht="20.100000000000001" customHeight="1" x14ac:dyDescent="0.25">
      <c r="B64" s="209" t="s">
        <v>100</v>
      </c>
      <c r="C64" s="208"/>
      <c r="D64" s="33" t="b">
        <v>1</v>
      </c>
      <c r="E64" s="207" t="s">
        <v>101</v>
      </c>
      <c r="F64" s="208"/>
      <c r="G64" s="33" t="b">
        <v>1</v>
      </c>
      <c r="H64" s="41"/>
      <c r="I64" s="42"/>
      <c r="J64" s="43"/>
      <c r="K64" s="217" t="s">
        <v>102</v>
      </c>
      <c r="L64" s="218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207" t="s">
        <v>165</v>
      </c>
      <c r="F65" s="208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211" t="s">
        <v>108</v>
      </c>
      <c r="C69" s="211"/>
      <c r="D69" s="51"/>
      <c r="E69" s="51"/>
      <c r="F69" s="213" t="s">
        <v>109</v>
      </c>
      <c r="G69" s="215" t="s">
        <v>110</v>
      </c>
      <c r="H69" s="51"/>
      <c r="I69" s="211" t="s">
        <v>111</v>
      </c>
      <c r="J69" s="211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212"/>
      <c r="C70" s="212"/>
      <c r="D70" s="55"/>
      <c r="E70" s="56"/>
      <c r="F70" s="214"/>
      <c r="G70" s="216"/>
      <c r="H70" s="57"/>
      <c r="I70" s="212"/>
      <c r="J70" s="212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2</v>
      </c>
      <c r="Q71" s="72"/>
    </row>
    <row r="72" spans="2:17" ht="20.100000000000001" customHeight="1" x14ac:dyDescent="0.25">
      <c r="B72" s="69" t="s">
        <v>120</v>
      </c>
      <c r="C72" s="101">
        <v>-157.642</v>
      </c>
      <c r="D72" s="219">
        <v>-155.977</v>
      </c>
      <c r="E72" s="79" t="s">
        <v>121</v>
      </c>
      <c r="F72" s="101">
        <v>11.7</v>
      </c>
      <c r="G72" s="219">
        <v>13.8</v>
      </c>
      <c r="H72" s="92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101">
        <v>-143.892</v>
      </c>
      <c r="D73" s="219">
        <v>-144.87799999999999</v>
      </c>
      <c r="E73" s="80" t="s">
        <v>125</v>
      </c>
      <c r="F73" s="102">
        <v>35</v>
      </c>
      <c r="G73" s="220">
        <v>27</v>
      </c>
      <c r="H73" s="92"/>
      <c r="I73" s="66" t="s">
        <v>126</v>
      </c>
      <c r="J73" s="34">
        <v>0</v>
      </c>
      <c r="K73" s="67" t="s">
        <v>127</v>
      </c>
      <c r="L73" s="34">
        <v>0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101">
        <v>-207.20500000000001</v>
      </c>
      <c r="D74" s="219">
        <v>-207.732</v>
      </c>
      <c r="E74" s="80" t="s">
        <v>130</v>
      </c>
      <c r="F74" s="103">
        <v>20</v>
      </c>
      <c r="G74" s="221">
        <v>20</v>
      </c>
      <c r="H74" s="92"/>
      <c r="I74" s="66" t="s">
        <v>131</v>
      </c>
      <c r="J74" s="34">
        <v>0</v>
      </c>
      <c r="K74" s="67" t="s">
        <v>132</v>
      </c>
      <c r="L74" s="34">
        <v>4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101">
        <v>-118.752</v>
      </c>
      <c r="D75" s="219">
        <v>-120.96299999999999</v>
      </c>
      <c r="E75" s="80" t="s">
        <v>135</v>
      </c>
      <c r="F75" s="103">
        <v>50</v>
      </c>
      <c r="G75" s="221">
        <v>50</v>
      </c>
      <c r="H75" s="93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101">
        <v>15.388999999999999</v>
      </c>
      <c r="D76" s="219">
        <v>16.795999999999999</v>
      </c>
      <c r="E76" s="80" t="s">
        <v>140</v>
      </c>
      <c r="F76" s="103">
        <v>40</v>
      </c>
      <c r="G76" s="221">
        <v>40</v>
      </c>
      <c r="H76" s="93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1">
        <v>19.417999999999999</v>
      </c>
      <c r="D77" s="219">
        <v>20.434999999999999</v>
      </c>
      <c r="E77" s="80" t="s">
        <v>145</v>
      </c>
      <c r="F77" s="103">
        <v>170</v>
      </c>
      <c r="G77" s="221">
        <v>170</v>
      </c>
      <c r="H77" s="92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1">
        <v>11.866</v>
      </c>
      <c r="D78" s="219">
        <v>13.39</v>
      </c>
      <c r="E78" s="80" t="s">
        <v>150</v>
      </c>
      <c r="F78" s="104"/>
      <c r="G78" s="222"/>
      <c r="H78" s="92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1">
        <v>12.738</v>
      </c>
      <c r="D79" s="219">
        <v>14.246</v>
      </c>
      <c r="E79" s="79" t="s">
        <v>155</v>
      </c>
      <c r="F79" s="101">
        <v>2.6</v>
      </c>
      <c r="G79" s="219">
        <v>-0.5</v>
      </c>
      <c r="H79" s="92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105">
        <v>2.0999999999999999E-5</v>
      </c>
      <c r="D80" s="223">
        <v>2.1100000000000001E-5</v>
      </c>
      <c r="E80" s="80" t="s">
        <v>160</v>
      </c>
      <c r="F80" s="102">
        <v>76.3</v>
      </c>
      <c r="G80" s="220">
        <v>77</v>
      </c>
      <c r="H80" s="92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D81" s="95"/>
      <c r="G81" s="94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156" t="s">
        <v>164</v>
      </c>
      <c r="C84" s="156"/>
    </row>
    <row r="85" spans="2:16" ht="15" customHeight="1" x14ac:dyDescent="0.25">
      <c r="B85" s="157" t="s">
        <v>183</v>
      </c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9"/>
    </row>
    <row r="86" spans="2:16" ht="15" customHeight="1" x14ac:dyDescent="0.25">
      <c r="B86" s="149" t="s">
        <v>182</v>
      </c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1"/>
    </row>
    <row r="87" spans="2:16" ht="15" customHeight="1" x14ac:dyDescent="0.25">
      <c r="B87" s="149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1"/>
    </row>
    <row r="88" spans="2:16" ht="15" customHeight="1" x14ac:dyDescent="0.25">
      <c r="B88" s="143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5"/>
    </row>
    <row r="89" spans="2:16" ht="15" customHeight="1" x14ac:dyDescent="0.25">
      <c r="B89" s="143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5"/>
    </row>
    <row r="90" spans="2:16" ht="15" customHeight="1" x14ac:dyDescent="0.25">
      <c r="B90" s="149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1"/>
    </row>
    <row r="91" spans="2:16" ht="15" customHeight="1" x14ac:dyDescent="0.25">
      <c r="B91" s="143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5"/>
    </row>
    <row r="92" spans="2:16" ht="15" customHeight="1" x14ac:dyDescent="0.25">
      <c r="B92" s="143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5"/>
    </row>
    <row r="93" spans="2:16" ht="15" customHeight="1" x14ac:dyDescent="0.25">
      <c r="B93" s="143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5"/>
    </row>
    <row r="94" spans="2:16" ht="15" customHeight="1" x14ac:dyDescent="0.25">
      <c r="B94" s="143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5"/>
    </row>
    <row r="95" spans="2:16" ht="15" customHeight="1" x14ac:dyDescent="0.25">
      <c r="B95" s="143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5"/>
    </row>
    <row r="96" spans="2:16" ht="15" customHeight="1" x14ac:dyDescent="0.25">
      <c r="B96" s="143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5"/>
    </row>
    <row r="97" spans="2:16" ht="15" customHeight="1" x14ac:dyDescent="0.25">
      <c r="B97" s="143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5"/>
    </row>
    <row r="98" spans="2:16" ht="15" customHeight="1" x14ac:dyDescent="0.25">
      <c r="B98" s="143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5"/>
    </row>
    <row r="99" spans="2:16" ht="15" customHeight="1" x14ac:dyDescent="0.25">
      <c r="B99" s="146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2024-07-08T02:27:50Z</dcterms:modified>
</cp:coreProperties>
</file>