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E19" i="1" l="1"/>
  <c r="F18" i="1" l="1"/>
  <c r="G18" i="1"/>
  <c r="H18" i="1"/>
  <c r="H19" i="1" l="1"/>
  <c r="I18" i="1" s="1"/>
  <c r="E18" i="1"/>
  <c r="J23" i="1" l="1"/>
  <c r="J25" i="1" s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<sst xmlns="http://schemas.openxmlformats.org/spreadsheetml/2006/main" count="211" uniqueCount="193">
  <si>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</si>
  <si>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</si>
  <si>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</si>
  <si>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</si>
  <si>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</si>
  <si>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</si>
  <si>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</si>
  <si>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</si>
  <si>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</si>
  <si>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</si>
  <si>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</si>
  <si>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</si>
  <si>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</si>
  <si>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</si>
  <si>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</si>
  <si>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</si>
  <si>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</si>
  <si>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</si>
  <si>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</si>
  <si>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</si>
  <si>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</si>
  <si>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</si>
  <si>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</si>
  <si>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</si>
  <si>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</si>
  <si>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</si>
  <si>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</si>
  <si>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</si>
  <si>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</si>
  <si>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</si>
  <si>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</si>
  <si>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</si>
  <si>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</si>
  <si>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</si>
  <si>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</si>
  <si>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</si>
  <si>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</si>
  <si>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</si>
  <si>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</si>
  <si>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</si>
  <si>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</si>
  <si>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</si>
  <si>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</si>
  <si>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</si>
  <si>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</si>
  <si>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</si>
  <si>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</si>
  <si>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</si>
  <si>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</si>
  <si>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</si>
  <si>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</si>
  <si>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</si>
  <si>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</si>
  <si>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</si>
  <si>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</si>
  <si>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</si>
  <si>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</si>
  <si>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</si>
  <si>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</si>
  <si>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</si>
  <si>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</si>
  <si>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</si>
  <si>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</si>
  <si>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</si>
  <si>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</si>
  <si>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</si>
  <si>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</si>
  <si>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</si>
  <si>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</si>
  <si>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</si>
  <si>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</si>
  <si>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</si>
  <si>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</si>
  <si>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</si>
  <si>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</si>
  <si>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</si>
  <si>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</si>
  <si>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</si>
  <si>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</si>
  <si>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</si>
  <si>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</si>
  <si>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</si>
  <si>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</si>
  <si>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</si>
  <si>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</si>
  <si>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</si>
  <si>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</si>
  <si>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</si>
  <si>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</si>
  <si>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</si>
  <si>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</si>
  <si>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</si>
  <si>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</si>
  <si>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</si>
  <si>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</si>
  <si>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</si>
  <si>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</si>
  <si>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</si>
  <si>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</si>
  <si>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</si>
  <si>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</si>
  <si>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</si>
  <si>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</si>
  <si>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</si>
  <si>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</si>
  <si>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</si>
  <si>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</si>
  <si>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</si>
  <si>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</si>
  <si>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</si>
  <si>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</si>
  <si>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</si>
  <si>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</si>
  <si>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</si>
  <si>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</si>
  <si>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</si>
  <si>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</si>
  <si>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</si>
  <si>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</si>
  <si>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</si>
  <si>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</si>
  <si>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</si>
  <si>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</si>
  <si>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</si>
  <si>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</si>
  <si>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</si>
  <si>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</si>
  <si>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</si>
  <si>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</si>
  <si>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</si>
  <si>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</si>
  <si>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</si>
  <si>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</si>
  <si>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</si>
  <si>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</si>
  <si>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</si>
  <si>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</si>
  <si>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</si>
  <si>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</si>
  <si>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</si>
  <si>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</si>
  <si>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</si>
  <si>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</si>
  <si>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</si>
  <si>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</si>
  <si>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</si>
  <si>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</si>
  <si>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</si>
  <si>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</si>
  <si>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</si>
  <si>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</si>
  <si>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</si>
  <si>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</si>
  <si>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</si>
  <si>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</si>
  <si>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</si>
  <si>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</si>
  <si>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</si>
  <si>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</si>
  <si>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</si>
  <si>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</si>
  <si>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</si>
  <si>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</si>
  <si>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</si>
  <si>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</si>
  <si>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</si>
  <si>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</si>
  <si>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</si>
  <si>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</si>
  <si>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</si>
  <si>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</si>
  <si>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</si>
  <si>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</si>
  <si>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</si>
  <si>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</si>
  <si>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</si>
  <si>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</si>
  <si>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</si>
  <si>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</si>
  <si>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</si>
  <si>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</si>
  <si>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BLG</t>
    <phoneticPr fontId="3" type="noConversion"/>
  </si>
  <si>
    <t>KSP</t>
    <phoneticPr fontId="3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</si>
  <si>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</si>
  <si>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</si>
  <si>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</si>
  <si>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/  /  /  /</t>
    <phoneticPr fontId="3" type="noConversion"/>
  </si>
  <si>
    <t>W</t>
    <phoneticPr fontId="3" type="noConversion"/>
  </si>
  <si>
    <t>TMT</t>
    <phoneticPr fontId="3" type="noConversion"/>
  </si>
  <si>
    <t>E</t>
    <phoneticPr fontId="3" type="noConversion"/>
  </si>
  <si>
    <t xml:space="preserve"> 초반 구름으로 관측 대기중 돔플랫 촬영. [19:45] BLG시작 [20:55]중단후 대기, [22:50]재개</t>
    <phoneticPr fontId="3" type="noConversion"/>
  </si>
  <si>
    <t>60s/13k 60s/20k 54s/26k 40s/29k 25s/26k</t>
    <phoneticPr fontId="3" type="noConversion"/>
  </si>
  <si>
    <t>60s/21k 47s/26k 31s/26k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</si>
</sst>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3" sqref="H73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8">
        <v>45473</v>
      </c>
      <c r="D3" s="199"/>
      <c r="E3" s="1"/>
      <c r="F3" s="1"/>
      <c r="G3" s="1"/>
      <c r="H3" s="1"/>
      <c r="I3" s="1"/>
      <c r="J3" s="1"/>
      <c r="K3" s="36" t="s">
        <v>2</v>
      </c>
      <c r="L3" s="200">
        <f>(P31-(P32+P33))/P31*100</f>
        <v>61</v>
      </c>
      <c r="M3" s="200"/>
      <c r="N3" s="36" t="s">
        <v>3</v>
      </c>
      <c r="O3" s="200">
        <f>(P31-P33)/P31*100</f>
        <v>100</v>
      </c>
      <c r="P3" s="200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/>
      <c r="E9" s="117">
        <v>8</v>
      </c>
      <c r="F9" s="117">
        <v>48</v>
      </c>
      <c r="G9" s="97" t="s">
        <v>187</v>
      </c>
      <c r="H9" s="118">
        <v>3.1</v>
      </c>
      <c r="I9" s="122">
        <v>32</v>
      </c>
      <c r="J9" s="119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29">
        <v>0.91666666666666663</v>
      </c>
      <c r="D10" s="118"/>
      <c r="E10" s="118">
        <v>8</v>
      </c>
      <c r="F10" s="118">
        <v>50</v>
      </c>
      <c r="G10" s="128" t="s">
        <v>189</v>
      </c>
      <c r="H10" s="118">
        <v>1.6</v>
      </c>
      <c r="I10" s="130"/>
      <c r="J10" s="119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5">
        <v>0.16666666666666666</v>
      </c>
      <c r="D11" s="136">
        <v>1.425</v>
      </c>
      <c r="E11" s="136">
        <v>6.5</v>
      </c>
      <c r="F11" s="136">
        <v>51</v>
      </c>
      <c r="G11" s="137" t="s">
        <v>189</v>
      </c>
      <c r="H11" s="136">
        <v>1.6</v>
      </c>
      <c r="I11" s="138"/>
      <c r="J11" s="139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1.425</v>
      </c>
      <c r="E12" s="12">
        <f>AVERAGE(E9:E11)</f>
        <v>7.5</v>
      </c>
      <c r="F12" s="13">
        <f>AVERAGE(F9:F11)</f>
        <v>49.666666666666664</v>
      </c>
      <c r="G12" s="14"/>
      <c r="H12" s="15">
        <f>AVERAGE(H9:H11)</f>
        <v>2.1</v>
      </c>
      <c r="I12" s="16"/>
      <c r="J12" s="17">
        <f>AVERAGE(J9:J11)</f>
        <v>5.666666666666667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3" t="s">
        <v>178</v>
      </c>
      <c r="D16" s="115" t="s">
        <v>179</v>
      </c>
      <c r="E16" s="115" t="s">
        <v>179</v>
      </c>
      <c r="F16" s="115" t="s">
        <v>181</v>
      </c>
      <c r="G16" s="115" t="s">
        <v>182</v>
      </c>
      <c r="H16" s="115" t="s">
        <v>188</v>
      </c>
      <c r="I16" s="115" t="s">
        <v>179</v>
      </c>
      <c r="J16" s="140"/>
      <c r="K16" s="87"/>
      <c r="L16" s="86"/>
      <c r="M16" s="86"/>
      <c r="N16" s="86"/>
      <c r="O16" s="86"/>
      <c r="P16" s="115" t="s">
        <v>41</v>
      </c>
    </row>
    <row r="17" spans="2:16" ht="14.1" customHeight="1" x14ac:dyDescent="0.25">
      <c r="B17" s="25" t="s">
        <v>42</v>
      </c>
      <c r="C17" s="114">
        <v>0.64027777777777783</v>
      </c>
      <c r="D17" s="114">
        <v>0.64236111111111105</v>
      </c>
      <c r="E17" s="114">
        <v>0.65416666666666667</v>
      </c>
      <c r="F17" s="114">
        <v>0.82291666666666663</v>
      </c>
      <c r="G17" s="221">
        <v>0.11041666666666666</v>
      </c>
      <c r="H17" s="221">
        <v>0.17777777777777778</v>
      </c>
      <c r="I17" s="221">
        <v>0.1986111111111111</v>
      </c>
      <c r="J17" s="87"/>
      <c r="K17" s="87"/>
      <c r="L17" s="87"/>
      <c r="M17" s="87"/>
      <c r="N17" s="87"/>
      <c r="O17" s="87"/>
      <c r="P17" s="221">
        <v>0.21527777777777779</v>
      </c>
    </row>
    <row r="18" spans="2:16" ht="14.1" customHeight="1" x14ac:dyDescent="0.25">
      <c r="B18" s="25" t="s">
        <v>43</v>
      </c>
      <c r="C18" s="115">
        <v>28383</v>
      </c>
      <c r="D18" s="115">
        <f>C18+1</f>
        <v>28384</v>
      </c>
      <c r="E18" s="115">
        <f>D19+1</f>
        <v>28389</v>
      </c>
      <c r="F18" s="115">
        <f>E19+1</f>
        <v>28453</v>
      </c>
      <c r="G18" s="115">
        <f>F19+1</f>
        <v>28587</v>
      </c>
      <c r="H18" s="115">
        <f>G19+1</f>
        <v>28629</v>
      </c>
      <c r="I18" s="115">
        <f>H19+1</f>
        <v>28641</v>
      </c>
      <c r="J18" s="87"/>
      <c r="K18" s="86"/>
      <c r="L18" s="86"/>
      <c r="M18" s="86"/>
      <c r="N18" s="86"/>
      <c r="O18" s="86"/>
      <c r="P18" s="115">
        <f>MAX(C18:O19)+1</f>
        <v>28655</v>
      </c>
    </row>
    <row r="19" spans="2:16" ht="14.1" customHeight="1" thickBot="1" x14ac:dyDescent="0.3">
      <c r="B19" s="9" t="s">
        <v>44</v>
      </c>
      <c r="C19" s="88"/>
      <c r="D19" s="115">
        <v>28388</v>
      </c>
      <c r="E19" s="115">
        <f>E18+63</f>
        <v>28452</v>
      </c>
      <c r="F19" s="115">
        <v>28586</v>
      </c>
      <c r="G19" s="115">
        <v>28628</v>
      </c>
      <c r="H19" s="115">
        <f>H18+11</f>
        <v>28640</v>
      </c>
      <c r="I19" s="115">
        <v>28654</v>
      </c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64</v>
      </c>
      <c r="F20" s="23">
        <f t="shared" si="0"/>
        <v>134</v>
      </c>
      <c r="G20" s="23">
        <f t="shared" si="0"/>
        <v>42</v>
      </c>
      <c r="H20" s="23">
        <f t="shared" si="0"/>
        <v>12</v>
      </c>
      <c r="I20" s="100">
        <f t="shared" si="0"/>
        <v>14</v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5" t="s">
        <v>21</v>
      </c>
      <c r="D22" s="25" t="s">
        <v>23</v>
      </c>
      <c r="E22" s="25" t="s">
        <v>47</v>
      </c>
      <c r="F22" s="210" t="s">
        <v>48</v>
      </c>
      <c r="G22" s="210"/>
      <c r="H22" s="210"/>
      <c r="I22" s="210"/>
      <c r="J22" s="25" t="s">
        <v>21</v>
      </c>
      <c r="K22" s="25" t="s">
        <v>23</v>
      </c>
      <c r="L22" s="25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96"/>
      <c r="D23" s="96"/>
      <c r="E23" s="97" t="s">
        <v>49</v>
      </c>
      <c r="F23" s="208" t="s">
        <v>186</v>
      </c>
      <c r="G23" s="208"/>
      <c r="H23" s="208"/>
      <c r="I23" s="208"/>
      <c r="J23" s="99">
        <f>I18+5</f>
        <v>28646</v>
      </c>
      <c r="K23" s="99">
        <f>J23+4</f>
        <v>28650</v>
      </c>
      <c r="L23" s="122" t="s">
        <v>50</v>
      </c>
      <c r="M23" s="208" t="s">
        <v>191</v>
      </c>
      <c r="N23" s="208"/>
      <c r="O23" s="208"/>
      <c r="P23" s="208"/>
    </row>
    <row r="24" spans="2:16" ht="13.5" customHeight="1" x14ac:dyDescent="0.25">
      <c r="B24" s="209"/>
      <c r="C24" s="98"/>
      <c r="D24" s="98"/>
      <c r="E24" s="122" t="s">
        <v>180</v>
      </c>
      <c r="F24" s="208" t="s">
        <v>173</v>
      </c>
      <c r="G24" s="208"/>
      <c r="H24" s="208"/>
      <c r="I24" s="208"/>
      <c r="J24" s="99"/>
      <c r="K24" s="99"/>
      <c r="L24" s="122" t="s">
        <v>52</v>
      </c>
      <c r="M24" s="208"/>
      <c r="N24" s="208"/>
      <c r="O24" s="208"/>
      <c r="P24" s="208"/>
    </row>
    <row r="25" spans="2:16" ht="13.5" customHeight="1" x14ac:dyDescent="0.25">
      <c r="B25" s="209"/>
      <c r="C25" s="98"/>
      <c r="D25" s="98"/>
      <c r="E25" s="122" t="s">
        <v>52</v>
      </c>
      <c r="F25" s="208" t="s">
        <v>173</v>
      </c>
      <c r="G25" s="208"/>
      <c r="H25" s="208"/>
      <c r="I25" s="208"/>
      <c r="J25" s="99">
        <f>K23+1</f>
        <v>28651</v>
      </c>
      <c r="K25" s="99">
        <f>J25+3</f>
        <v>28654</v>
      </c>
      <c r="L25" s="122" t="s">
        <v>51</v>
      </c>
      <c r="M25" s="208" t="s">
        <v>192</v>
      </c>
      <c r="N25" s="208"/>
      <c r="O25" s="208"/>
      <c r="P25" s="208"/>
    </row>
    <row r="26" spans="2:16" ht="13.5" customHeight="1" x14ac:dyDescent="0.25">
      <c r="B26" s="209"/>
      <c r="C26" s="98"/>
      <c r="D26" s="98"/>
      <c r="E26" s="122" t="s">
        <v>50</v>
      </c>
      <c r="F26" s="208" t="s">
        <v>173</v>
      </c>
      <c r="G26" s="208"/>
      <c r="H26" s="208"/>
      <c r="I26" s="208"/>
      <c r="J26" s="99"/>
      <c r="K26" s="99"/>
      <c r="L26" s="122" t="s">
        <v>49</v>
      </c>
      <c r="M26" s="208"/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53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0.3979166666666667</v>
      </c>
      <c r="D30" s="102">
        <v>6.3194444444444442E-2</v>
      </c>
      <c r="E30" s="102"/>
      <c r="F30" s="102"/>
      <c r="G30" s="102"/>
      <c r="H30" s="102"/>
      <c r="I30" s="102"/>
      <c r="J30" s="102"/>
      <c r="K30" s="126"/>
      <c r="L30" s="102"/>
      <c r="M30" s="102"/>
      <c r="N30" s="102"/>
      <c r="O30" s="102"/>
      <c r="P30" s="127">
        <f>SUM(C30:J30,L30:N30)</f>
        <v>0.46111111111111114</v>
      </c>
    </row>
    <row r="31" spans="2:16" ht="14.1" customHeight="1" x14ac:dyDescent="0.25">
      <c r="B31" s="26" t="s">
        <v>172</v>
      </c>
      <c r="C31" s="131">
        <v>0.3979166666666667</v>
      </c>
      <c r="D31" s="132">
        <v>6.7361111111111108E-2</v>
      </c>
      <c r="E31" s="108"/>
      <c r="F31" s="108"/>
      <c r="G31" s="108"/>
      <c r="H31" s="108"/>
      <c r="I31" s="108"/>
      <c r="J31" s="108"/>
      <c r="K31" s="132">
        <v>2.0833333333333332E-2</v>
      </c>
      <c r="L31" s="108"/>
      <c r="M31" s="108"/>
      <c r="N31" s="108"/>
      <c r="O31" s="123"/>
      <c r="P31" s="120">
        <f>SUM(C31:N31)</f>
        <v>0.4861111111111111</v>
      </c>
    </row>
    <row r="32" spans="2:16" ht="14.1" customHeight="1" x14ac:dyDescent="0.25">
      <c r="B32" s="26" t="s">
        <v>68</v>
      </c>
      <c r="C32" s="133">
        <v>0.18958333333333333</v>
      </c>
      <c r="D32" s="134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24"/>
      <c r="P32" s="120">
        <f>SUM(C32:N32)</f>
        <v>0.18958333333333333</v>
      </c>
    </row>
    <row r="33" spans="2:16" ht="14.1" customHeight="1" thickBot="1" x14ac:dyDescent="0.3">
      <c r="B33" s="26" t="s">
        <v>69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25"/>
      <c r="P33" s="121">
        <f>SUM(C33:N33)</f>
        <v>0</v>
      </c>
    </row>
    <row r="34" spans="2:16" ht="14.1" customHeight="1" x14ac:dyDescent="0.25">
      <c r="B34" s="73" t="s">
        <v>170</v>
      </c>
      <c r="C34" s="91">
        <f>C31-C32-C33</f>
        <v>0.20833333333333337</v>
      </c>
      <c r="D34" s="91">
        <f t="shared" ref="D34:P34" si="1">D31-D32-D33</f>
        <v>6.7361111111111108E-2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2.0833333333333332E-2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0.29652777777777778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2" t="s">
        <v>70</v>
      </c>
      <c r="C36" s="196"/>
      <c r="D36" s="196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3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3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3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3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71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190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169</v>
      </c>
      <c r="C53" s="173"/>
      <c r="D53" s="112"/>
      <c r="E53" s="112"/>
      <c r="F53" s="112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168</v>
      </c>
      <c r="C54" s="175"/>
      <c r="D54" s="175"/>
      <c r="E54" s="175"/>
      <c r="F54" s="220">
        <v>169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72</v>
      </c>
      <c r="C56" s="15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00000000000001" customHeight="1" x14ac:dyDescent="0.2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79</v>
      </c>
      <c r="C59" s="142"/>
      <c r="D59" s="33" t="b">
        <v>1</v>
      </c>
      <c r="E59" s="141" t="s">
        <v>80</v>
      </c>
      <c r="F59" s="142"/>
      <c r="G59" s="33" t="b">
        <v>1</v>
      </c>
      <c r="H59" s="149" t="s">
        <v>81</v>
      </c>
      <c r="I59" s="142"/>
      <c r="J59" s="33" t="b">
        <v>1</v>
      </c>
      <c r="K59" s="149" t="s">
        <v>82</v>
      </c>
      <c r="L59" s="142"/>
      <c r="M59" s="33" t="b">
        <v>1</v>
      </c>
      <c r="N59" s="150" t="s">
        <v>83</v>
      </c>
      <c r="O59" s="142"/>
      <c r="P59" s="33" t="b">
        <v>1</v>
      </c>
    </row>
    <row r="60" spans="2:16" ht="20.100000000000001" customHeight="1" x14ac:dyDescent="0.25">
      <c r="B60" s="141" t="s">
        <v>84</v>
      </c>
      <c r="C60" s="142"/>
      <c r="D60" s="33" t="b">
        <v>1</v>
      </c>
      <c r="E60" s="141" t="s">
        <v>85</v>
      </c>
      <c r="F60" s="142"/>
      <c r="G60" s="33" t="b">
        <v>1</v>
      </c>
      <c r="H60" s="149" t="s">
        <v>86</v>
      </c>
      <c r="I60" s="142"/>
      <c r="J60" s="33" t="b">
        <v>1</v>
      </c>
      <c r="K60" s="149" t="s">
        <v>87</v>
      </c>
      <c r="L60" s="142"/>
      <c r="M60" s="33" t="b">
        <v>1</v>
      </c>
      <c r="N60" s="150" t="s">
        <v>88</v>
      </c>
      <c r="O60" s="142"/>
      <c r="P60" s="33" t="b">
        <v>1</v>
      </c>
    </row>
    <row r="61" spans="2:16" ht="20.100000000000001" customHeight="1" x14ac:dyDescent="0.25">
      <c r="B61" s="141" t="s">
        <v>89</v>
      </c>
      <c r="C61" s="142"/>
      <c r="D61" s="33" t="b">
        <v>1</v>
      </c>
      <c r="E61" s="141" t="s">
        <v>90</v>
      </c>
      <c r="F61" s="142"/>
      <c r="G61" s="33" t="b">
        <v>1</v>
      </c>
      <c r="H61" s="149" t="s">
        <v>91</v>
      </c>
      <c r="I61" s="142"/>
      <c r="J61" s="33" t="b">
        <v>1</v>
      </c>
      <c r="K61" s="149" t="s">
        <v>92</v>
      </c>
      <c r="L61" s="142"/>
      <c r="M61" s="33" t="b">
        <v>1</v>
      </c>
      <c r="N61" s="150" t="s">
        <v>93</v>
      </c>
      <c r="O61" s="142"/>
      <c r="P61" s="33" t="b">
        <v>1</v>
      </c>
    </row>
    <row r="62" spans="2:16" ht="20.100000000000001" customHeight="1" x14ac:dyDescent="0.25">
      <c r="B62" s="149" t="s">
        <v>91</v>
      </c>
      <c r="C62" s="142"/>
      <c r="D62" s="33" t="b">
        <v>1</v>
      </c>
      <c r="E62" s="141" t="s">
        <v>94</v>
      </c>
      <c r="F62" s="142"/>
      <c r="G62" s="33" t="b">
        <v>1</v>
      </c>
      <c r="H62" s="149" t="s">
        <v>95</v>
      </c>
      <c r="I62" s="142"/>
      <c r="J62" s="33" t="b">
        <v>0</v>
      </c>
      <c r="K62" s="149" t="s">
        <v>96</v>
      </c>
      <c r="L62" s="142"/>
      <c r="M62" s="33" t="b">
        <v>1</v>
      </c>
      <c r="N62" s="150" t="s">
        <v>86</v>
      </c>
      <c r="O62" s="142"/>
      <c r="P62" s="33" t="b">
        <v>1</v>
      </c>
    </row>
    <row r="63" spans="2:16" ht="20.100000000000001" customHeight="1" x14ac:dyDescent="0.25">
      <c r="B63" s="149" t="s">
        <v>97</v>
      </c>
      <c r="C63" s="142"/>
      <c r="D63" s="33" t="b">
        <v>1</v>
      </c>
      <c r="E63" s="141" t="s">
        <v>98</v>
      </c>
      <c r="F63" s="142"/>
      <c r="G63" s="33" t="b">
        <v>1</v>
      </c>
      <c r="H63" s="38"/>
      <c r="I63" s="39"/>
      <c r="J63" s="40"/>
      <c r="K63" s="149" t="s">
        <v>99</v>
      </c>
      <c r="L63" s="142"/>
      <c r="M63" s="33" t="b">
        <v>1</v>
      </c>
      <c r="N63" s="150" t="s">
        <v>167</v>
      </c>
      <c r="O63" s="142"/>
      <c r="P63" s="33" t="b">
        <v>1</v>
      </c>
    </row>
    <row r="64" spans="2:16" ht="20.100000000000001" customHeight="1" x14ac:dyDescent="0.25">
      <c r="B64" s="149" t="s">
        <v>100</v>
      </c>
      <c r="C64" s="142"/>
      <c r="D64" s="33" t="b">
        <v>0</v>
      </c>
      <c r="E64" s="141" t="s">
        <v>101</v>
      </c>
      <c r="F64" s="142"/>
      <c r="G64" s="33" t="b">
        <v>1</v>
      </c>
      <c r="H64" s="41"/>
      <c r="I64" s="42"/>
      <c r="J64" s="43"/>
      <c r="K64" s="151" t="s">
        <v>102</v>
      </c>
      <c r="L64" s="15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1" t="s">
        <v>165</v>
      </c>
      <c r="F65" s="14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3" t="s">
        <v>108</v>
      </c>
      <c r="C69" s="143"/>
      <c r="D69" s="51"/>
      <c r="E69" s="51"/>
      <c r="F69" s="145" t="s">
        <v>109</v>
      </c>
      <c r="G69" s="147" t="s">
        <v>110</v>
      </c>
      <c r="H69" s="51"/>
      <c r="I69" s="143" t="s">
        <v>111</v>
      </c>
      <c r="J69" s="14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4"/>
      <c r="C70" s="144"/>
      <c r="D70" s="55"/>
      <c r="E70" s="56"/>
      <c r="F70" s="146"/>
      <c r="G70" s="148"/>
      <c r="H70" s="57"/>
      <c r="I70" s="144"/>
      <c r="J70" s="14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-153.62100000000001</v>
      </c>
      <c r="D72" s="103">
        <v>-155.535</v>
      </c>
      <c r="E72" s="79" t="s">
        <v>121</v>
      </c>
      <c r="F72" s="103">
        <v>19</v>
      </c>
      <c r="G72" s="103">
        <v>17.5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-138.12799999999999</v>
      </c>
      <c r="D73" s="103">
        <v>-141.61000000000001</v>
      </c>
      <c r="E73" s="80" t="s">
        <v>125</v>
      </c>
      <c r="F73" s="104">
        <v>18</v>
      </c>
      <c r="G73" s="104">
        <v>22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-206.072</v>
      </c>
      <c r="D74" s="103">
        <v>-206.68100000000001</v>
      </c>
      <c r="E74" s="80" t="s">
        <v>130</v>
      </c>
      <c r="F74" s="105">
        <v>20</v>
      </c>
      <c r="G74" s="105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-112.95699999999999</v>
      </c>
      <c r="D75" s="103">
        <v>-115.97499999999999</v>
      </c>
      <c r="E75" s="80" t="s">
        <v>135</v>
      </c>
      <c r="F75" s="105">
        <v>50</v>
      </c>
      <c r="G75" s="105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23.484999999999999</v>
      </c>
      <c r="D76" s="103">
        <v>21.227</v>
      </c>
      <c r="E76" s="80" t="s">
        <v>140</v>
      </c>
      <c r="F76" s="105">
        <v>40</v>
      </c>
      <c r="G76" s="105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27.611999999999998</v>
      </c>
      <c r="D77" s="103">
        <v>25.196000000000002</v>
      </c>
      <c r="E77" s="80" t="s">
        <v>145</v>
      </c>
      <c r="F77" s="105">
        <v>170</v>
      </c>
      <c r="G77" s="105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20.010000000000002</v>
      </c>
      <c r="D78" s="103">
        <v>17.771999999999998</v>
      </c>
      <c r="E78" s="80" t="s">
        <v>150</v>
      </c>
      <c r="F78" s="106"/>
      <c r="G78" s="106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20.885999999999999</v>
      </c>
      <c r="D79" s="103">
        <v>18.646000000000001</v>
      </c>
      <c r="E79" s="79" t="s">
        <v>155</v>
      </c>
      <c r="F79" s="103">
        <v>14</v>
      </c>
      <c r="G79" s="103">
        <v>8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2.12E-5</v>
      </c>
      <c r="D80" s="107">
        <v>2.1500000000000001E-5</v>
      </c>
      <c r="E80" s="80" t="s">
        <v>160</v>
      </c>
      <c r="F80" s="104">
        <v>33</v>
      </c>
      <c r="G80" s="104">
        <v>60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1" t="s">
        <v>164</v>
      </c>
      <c r="C84" s="201"/>
    </row>
    <row r="85" spans="2:16" ht="15" customHeight="1" x14ac:dyDescent="0.25">
      <c r="B85" s="202" t="s">
        <v>185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 t="s">
        <v>184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7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2024-07-01T05:15:08Z</dcterms:modified>
</cp:coreProperties>
</file>