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<sst xmlns="http://schemas.openxmlformats.org/spreadsheetml/2006/main" count="207" uniqueCount="191">
  <si>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</si>
  <si>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</si>
  <si>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</si>
  <si>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</si>
  <si>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</si>
  <si>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</si>
  <si>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</si>
  <si>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</si>
  <si>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</si>
  <si>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</si>
  <si>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</si>
  <si>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</si>
  <si>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</si>
  <si>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</si>
  <si>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</si>
  <si>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</si>
  <si>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</si>
  <si>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</si>
  <si>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</si>
  <si>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</si>
  <si>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</si>
  <si>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</si>
  <si>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</si>
  <si>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</si>
  <si>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</si>
  <si>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</si>
  <si>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</si>
  <si>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</si>
  <si>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</si>
  <si>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</si>
  <si>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</si>
  <si>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</si>
  <si>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</si>
  <si>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</si>
  <si>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</si>
  <si>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</si>
  <si>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</si>
  <si>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</si>
  <si>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</si>
  <si>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</si>
  <si>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</si>
  <si>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</si>
  <si>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</si>
  <si>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</si>
  <si>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</si>
  <si>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</si>
  <si>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</si>
  <si>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</si>
  <si>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</si>
  <si>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</si>
  <si>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</si>
  <si>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</si>
  <si>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</si>
  <si>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</si>
  <si>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</si>
  <si>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</si>
  <si>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</si>
  <si>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</si>
  <si>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</si>
  <si>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</si>
  <si>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</si>
  <si>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</si>
  <si>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</si>
  <si>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</si>
  <si>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</si>
  <si>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</si>
  <si>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</si>
  <si>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</si>
  <si>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</si>
  <si>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</si>
  <si>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</si>
  <si>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</si>
  <si>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</si>
  <si>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</si>
  <si>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</si>
  <si>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</si>
  <si>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</si>
  <si>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</si>
  <si>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</si>
  <si>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</si>
  <si>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</si>
  <si>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</si>
  <si>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</si>
  <si>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</si>
  <si>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</si>
  <si>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</si>
  <si>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</si>
  <si>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</si>
  <si>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</si>
  <si>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</si>
  <si>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</si>
  <si>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</si>
  <si>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</si>
  <si>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</si>
  <si>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</si>
  <si>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</si>
  <si>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</si>
  <si>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</si>
  <si>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</si>
  <si>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</si>
  <si>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</si>
  <si>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</si>
  <si>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</si>
  <si>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</si>
  <si>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</si>
  <si>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</si>
  <si>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</si>
  <si>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</si>
  <si>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</si>
  <si>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</si>
  <si>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</si>
  <si>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</si>
  <si>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</si>
  <si>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</si>
  <si>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</si>
  <si>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</si>
  <si>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</si>
  <si>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</si>
  <si>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</si>
  <si>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</si>
  <si>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</si>
  <si>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</si>
  <si>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</si>
  <si>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</si>
  <si>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</si>
  <si>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</si>
  <si>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</si>
  <si>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</si>
  <si>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</si>
  <si>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</si>
  <si>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</si>
  <si>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</si>
  <si>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</si>
  <si>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</si>
  <si>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</si>
  <si>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</si>
  <si>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</si>
  <si>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</si>
  <si>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</si>
  <si>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</si>
  <si>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</si>
  <si>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</si>
  <si>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</si>
  <si>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</si>
  <si>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</si>
  <si>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</si>
  <si>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</si>
  <si>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</si>
  <si>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</si>
  <si>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</si>
  <si>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</si>
  <si>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</si>
  <si>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</si>
  <si>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</si>
  <si>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</si>
  <si>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</si>
  <si>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</si>
  <si>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</si>
  <si>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</si>
  <si>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</si>
  <si>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</si>
  <si>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</si>
  <si>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</si>
  <si>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</si>
  <si>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</si>
  <si>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</si>
  <si>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</si>
  <si>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</si>
  <si>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</si>
  <si>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</si>
  <si>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</si>
  <si>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</si>
  <si>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</si>
  <si>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</si>
  <si>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</si>
  <si>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</si>
  <si>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</si>
  <si>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</si>
  <si>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</si>
  <si>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</si>
  <si>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</si>
  <si>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BLG</t>
    <phoneticPr fontId="3" type="noConversion"/>
  </si>
  <si>
    <t>KSP</t>
    <phoneticPr fontId="3" type="noConversion"/>
  </si>
  <si>
    <t>김부진</t>
    <phoneticPr fontId="3" type="noConversion"/>
  </si>
  <si>
    <t xml:space="preserve">2) 장비실 UPS Fault 메시지 뜸 (Bat.test.failed) </t>
    <phoneticPr fontId="3" type="noConversion"/>
  </si>
  <si>
    <t>N</t>
    <phoneticPr fontId="3" type="noConversion"/>
  </si>
  <si>
    <t>1) 방풍막 고장으로 분리</t>
    <phoneticPr fontId="3" type="noConversion"/>
  </si>
  <si>
    <t>N</t>
    <phoneticPr fontId="3" type="noConversion"/>
  </si>
  <si>
    <t>W</t>
    <phoneticPr fontId="3" type="noConversion"/>
  </si>
  <si>
    <t>/  /  /  /</t>
    <phoneticPr fontId="3" type="noConversion"/>
  </si>
  <si>
    <t xml:space="preserve"> 초반 구름으로 관측 대기중, [20:40]관측 시작 [21:10] 구름으로 중단후 대기 [01:20]재개  [04:10]구름으로 재중단후 ALL하고 마무리함.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</si>
</sst>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Alignment="1" applyProtection="1">
      <alignment vertical="center"/>
    </xf>
    <xf numFmtId="0" fontId="52" fillId="0" borderId="0" xfId="0" applyFont="1" applyAlignment="1" applyProtection="1"/>
    <xf numFmtId="0" fontId="53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77" fontId="48" fillId="6" borderId="15" xfId="0" applyNumberFormat="1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0" borderId="1" xfId="0" applyNumberFormat="1" applyFont="1" applyFill="1" applyBorder="1" applyProtection="1">
      <alignment vertical="center"/>
    </xf>
    <xf numFmtId="177" fontId="48" fillId="5" borderId="17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M17" sqref="M17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7">
        <v>45471</v>
      </c>
      <c r="D3" s="148"/>
      <c r="E3" s="1"/>
      <c r="F3" s="1"/>
      <c r="G3" s="1"/>
      <c r="H3" s="1"/>
      <c r="I3" s="1"/>
      <c r="J3" s="1"/>
      <c r="K3" s="36" t="s">
        <v>2</v>
      </c>
      <c r="L3" s="149">
        <f>(P31-(P32+P33))/P31*100</f>
        <v>30.120481927710841</v>
      </c>
      <c r="M3" s="149"/>
      <c r="N3" s="36" t="s">
        <v>3</v>
      </c>
      <c r="O3" s="149">
        <f>(P31-P33)/P31*100</f>
        <v>100</v>
      </c>
      <c r="P3" s="149"/>
    </row>
    <row r="4" spans="2:16" ht="14.25" customHeight="1" x14ac:dyDescent="0.25">
      <c r="B4" s="2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6">
        <v>0.69791666666666663</v>
      </c>
      <c r="D9" s="117"/>
      <c r="E9" s="117">
        <v>12</v>
      </c>
      <c r="F9" s="117">
        <v>37</v>
      </c>
      <c r="G9" s="97" t="s">
        <v>187</v>
      </c>
      <c r="H9" s="118">
        <v>4.7</v>
      </c>
      <c r="I9" s="122">
        <v>52</v>
      </c>
      <c r="J9" s="119">
        <f>IF(L9, 1, 0) + IF(M9, 2, 0) + IF(N9, 4, 0) + IF(O9, 8, 0) + IF(P9, 16, 0)</f>
        <v>8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81" customFormat="1" ht="14.25" customHeight="1" x14ac:dyDescent="0.25">
      <c r="B10" s="82" t="s">
        <v>22</v>
      </c>
      <c r="C10" s="129">
        <v>0.91666666666666663</v>
      </c>
      <c r="D10" s="118"/>
      <c r="E10" s="118">
        <v>10</v>
      </c>
      <c r="F10" s="118">
        <v>44</v>
      </c>
      <c r="G10" s="128" t="s">
        <v>185</v>
      </c>
      <c r="H10" s="118">
        <v>6.6</v>
      </c>
      <c r="I10" s="130"/>
      <c r="J10" s="119">
        <f>IF(L10, 1, 0) + IF(M10, 2, 0) + IF(N10, 4, 0) + IF(O10, 8, 0) + IF(P10, 16, 0)</f>
        <v>8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31">
        <v>0.16666666666666666</v>
      </c>
      <c r="D11" s="132"/>
      <c r="E11" s="132">
        <v>8</v>
      </c>
      <c r="F11" s="132">
        <v>57</v>
      </c>
      <c r="G11" s="128" t="s">
        <v>188</v>
      </c>
      <c r="H11" s="132">
        <v>3.4</v>
      </c>
      <c r="I11" s="133"/>
      <c r="J11" s="119">
        <f>IF(L11, 1, 0) + IF(M11, 2, 0) + IF(N11, 4, 0) + IF(O11, 8, 0) + IF(P11, 16, 0)</f>
        <v>9</v>
      </c>
      <c r="K11" s="84" t="b">
        <v>0</v>
      </c>
      <c r="L11" s="84" t="b">
        <v>1</v>
      </c>
      <c r="M11" s="84" t="b">
        <v>0</v>
      </c>
      <c r="N11" s="84" t="b">
        <v>0</v>
      </c>
      <c r="O11" s="84" t="b">
        <v>1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23.46875</v>
      </c>
      <c r="D12" s="12" t="e">
        <f>AVERAGE(D9:D11)</f>
        <v>#DIV/0!</v>
      </c>
      <c r="E12" s="12">
        <f>AVERAGE(E9:E11)</f>
        <v>10</v>
      </c>
      <c r="F12" s="13">
        <f>AVERAGE(F9:F11)</f>
        <v>46</v>
      </c>
      <c r="G12" s="14"/>
      <c r="H12" s="15">
        <f>AVERAGE(H9:H11)</f>
        <v>4.9000000000000004</v>
      </c>
      <c r="I12" s="16"/>
      <c r="J12" s="17">
        <f>AVERAGE(J9:J11)</f>
        <v>8.3333333333333339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3" t="s">
        <v>178</v>
      </c>
      <c r="D16" s="115" t="s">
        <v>179</v>
      </c>
      <c r="E16" s="115" t="s">
        <v>181</v>
      </c>
      <c r="F16" s="115" t="s">
        <v>182</v>
      </c>
      <c r="G16" s="115" t="s">
        <v>179</v>
      </c>
      <c r="H16" s="115"/>
      <c r="I16" s="115"/>
      <c r="J16" s="86"/>
      <c r="K16" s="87"/>
      <c r="L16" s="86"/>
      <c r="M16" s="86"/>
      <c r="N16" s="86"/>
      <c r="O16" s="86"/>
      <c r="P16" s="115" t="s">
        <v>41</v>
      </c>
    </row>
    <row r="17" spans="2:16" ht="14.1" customHeight="1" x14ac:dyDescent="0.25">
      <c r="B17" s="25" t="s">
        <v>42</v>
      </c>
      <c r="C17" s="114">
        <v>0.64722222222222225</v>
      </c>
      <c r="D17" s="114">
        <v>0.64861111111111114</v>
      </c>
      <c r="E17" s="114">
        <v>0.86111111111111116</v>
      </c>
      <c r="F17" s="114">
        <v>0.11319444444444444</v>
      </c>
      <c r="G17" s="114">
        <v>0.17361111111111113</v>
      </c>
      <c r="H17" s="87"/>
      <c r="I17" s="87"/>
      <c r="J17" s="87"/>
      <c r="K17" s="87"/>
      <c r="L17" s="87"/>
      <c r="M17" s="87"/>
      <c r="N17" s="87"/>
      <c r="O17" s="87"/>
      <c r="P17" s="114">
        <v>0.17847222222222223</v>
      </c>
    </row>
    <row r="18" spans="2:16" ht="14.1" customHeight="1" x14ac:dyDescent="0.25">
      <c r="B18" s="25" t="s">
        <v>43</v>
      </c>
      <c r="C18" s="115">
        <v>28085</v>
      </c>
      <c r="D18" s="115">
        <f>C18+1</f>
        <v>28086</v>
      </c>
      <c r="E18" s="115">
        <f t="shared" ref="E18" si="0">D19+1</f>
        <v>28091</v>
      </c>
      <c r="F18" s="115">
        <f t="shared" ref="F18" si="1">E19+1</f>
        <v>28141</v>
      </c>
      <c r="G18" s="115">
        <f t="shared" ref="G18:H18" si="2">F19+1</f>
        <v>28179</v>
      </c>
      <c r="H18" s="115"/>
      <c r="I18" s="115"/>
      <c r="J18" s="87"/>
      <c r="K18" s="86"/>
      <c r="L18" s="86"/>
      <c r="M18" s="86"/>
      <c r="N18" s="86"/>
      <c r="O18" s="86"/>
      <c r="P18" s="115">
        <f>MAX(C18:O19)+1</f>
        <v>28184</v>
      </c>
    </row>
    <row r="19" spans="2:16" ht="14.1" customHeight="1" thickBot="1" x14ac:dyDescent="0.3">
      <c r="B19" s="9" t="s">
        <v>44</v>
      </c>
      <c r="C19" s="88"/>
      <c r="D19" s="115">
        <v>28090</v>
      </c>
      <c r="E19" s="115">
        <v>28140</v>
      </c>
      <c r="F19" s="115">
        <v>28178</v>
      </c>
      <c r="G19" s="115">
        <f>G18+4</f>
        <v>28183</v>
      </c>
      <c r="H19" s="115"/>
      <c r="I19" s="115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3">IF(ISNUMBER(E18),E19-E18+1,"")</f>
        <v>50</v>
      </c>
      <c r="F20" s="23">
        <f t="shared" si="3"/>
        <v>38</v>
      </c>
      <c r="G20" s="23">
        <f t="shared" si="3"/>
        <v>5</v>
      </c>
      <c r="H20" s="23" t="str">
        <f t="shared" si="3"/>
        <v/>
      </c>
      <c r="I20" s="100" t="str">
        <f t="shared" si="3"/>
        <v/>
      </c>
      <c r="J20" s="23" t="str">
        <f t="shared" si="3"/>
        <v/>
      </c>
      <c r="K20" s="23" t="str">
        <f t="shared" si="3"/>
        <v/>
      </c>
      <c r="L20" s="23" t="str">
        <f t="shared" si="3"/>
        <v/>
      </c>
      <c r="M20" s="23" t="str">
        <f t="shared" si="3"/>
        <v/>
      </c>
      <c r="N20" s="23" t="str">
        <f t="shared" si="3"/>
        <v/>
      </c>
      <c r="O20" s="23" t="str">
        <f t="shared" si="3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5" t="s">
        <v>46</v>
      </c>
      <c r="C22" s="25" t="s">
        <v>21</v>
      </c>
      <c r="D22" s="25" t="s">
        <v>23</v>
      </c>
      <c r="E22" s="25" t="s">
        <v>47</v>
      </c>
      <c r="F22" s="156" t="s">
        <v>48</v>
      </c>
      <c r="G22" s="156"/>
      <c r="H22" s="156"/>
      <c r="I22" s="156"/>
      <c r="J22" s="25" t="s">
        <v>21</v>
      </c>
      <c r="K22" s="25" t="s">
        <v>23</v>
      </c>
      <c r="L22" s="25" t="s">
        <v>47</v>
      </c>
      <c r="M22" s="156" t="s">
        <v>48</v>
      </c>
      <c r="N22" s="156"/>
      <c r="O22" s="156"/>
      <c r="P22" s="156"/>
    </row>
    <row r="23" spans="2:16" ht="13.5" customHeight="1" x14ac:dyDescent="0.25">
      <c r="B23" s="155"/>
      <c r="C23" s="96"/>
      <c r="D23" s="96"/>
      <c r="E23" s="97" t="s">
        <v>49</v>
      </c>
      <c r="F23" s="154" t="s">
        <v>189</v>
      </c>
      <c r="G23" s="154"/>
      <c r="H23" s="154"/>
      <c r="I23" s="154"/>
      <c r="J23" s="99"/>
      <c r="K23" s="99"/>
      <c r="L23" s="122" t="s">
        <v>50</v>
      </c>
      <c r="M23" s="154"/>
      <c r="N23" s="154"/>
      <c r="O23" s="154"/>
      <c r="P23" s="154"/>
    </row>
    <row r="24" spans="2:16" ht="13.5" customHeight="1" x14ac:dyDescent="0.25">
      <c r="B24" s="155"/>
      <c r="C24" s="98"/>
      <c r="D24" s="98"/>
      <c r="E24" s="122" t="s">
        <v>180</v>
      </c>
      <c r="F24" s="154" t="s">
        <v>173</v>
      </c>
      <c r="G24" s="154"/>
      <c r="H24" s="154"/>
      <c r="I24" s="154"/>
      <c r="J24" s="99"/>
      <c r="K24" s="99"/>
      <c r="L24" s="122" t="s">
        <v>52</v>
      </c>
      <c r="M24" s="154"/>
      <c r="N24" s="154"/>
      <c r="O24" s="154"/>
      <c r="P24" s="154"/>
    </row>
    <row r="25" spans="2:16" ht="13.5" customHeight="1" x14ac:dyDescent="0.25">
      <c r="B25" s="155"/>
      <c r="C25" s="98"/>
      <c r="D25" s="98"/>
      <c r="E25" s="122" t="s">
        <v>52</v>
      </c>
      <c r="F25" s="154" t="s">
        <v>173</v>
      </c>
      <c r="G25" s="154"/>
      <c r="H25" s="154"/>
      <c r="I25" s="154"/>
      <c r="J25" s="99"/>
      <c r="K25" s="99"/>
      <c r="L25" s="122" t="s">
        <v>51</v>
      </c>
      <c r="M25" s="154"/>
      <c r="N25" s="154"/>
      <c r="O25" s="154"/>
      <c r="P25" s="154"/>
    </row>
    <row r="26" spans="2:16" ht="13.5" customHeight="1" x14ac:dyDescent="0.25">
      <c r="B26" s="155"/>
      <c r="C26" s="98"/>
      <c r="D26" s="98"/>
      <c r="E26" s="122" t="s">
        <v>50</v>
      </c>
      <c r="F26" s="154" t="s">
        <v>173</v>
      </c>
      <c r="G26" s="154"/>
      <c r="H26" s="154"/>
      <c r="I26" s="154"/>
      <c r="J26" s="99"/>
      <c r="K26" s="99"/>
      <c r="L26" s="122" t="s">
        <v>49</v>
      </c>
      <c r="M26" s="154"/>
      <c r="N26" s="154"/>
      <c r="O26" s="154"/>
      <c r="P26" s="15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6" t="s">
        <v>53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1">
        <v>0.3979166666666667</v>
      </c>
      <c r="D30" s="102">
        <v>6.3194444444444442E-2</v>
      </c>
      <c r="E30" s="102"/>
      <c r="F30" s="102"/>
      <c r="G30" s="102"/>
      <c r="H30" s="102"/>
      <c r="I30" s="102"/>
      <c r="J30" s="102"/>
      <c r="K30" s="126"/>
      <c r="L30" s="102"/>
      <c r="M30" s="102"/>
      <c r="N30" s="102"/>
      <c r="O30" s="102"/>
      <c r="P30" s="127">
        <f>SUM(C30:J30,L30:N30)</f>
        <v>0.46111111111111114</v>
      </c>
    </row>
    <row r="31" spans="2:16" ht="14.1" customHeight="1" x14ac:dyDescent="0.25">
      <c r="B31" s="26" t="s">
        <v>172</v>
      </c>
      <c r="C31" s="213">
        <v>0.3979166666666667</v>
      </c>
      <c r="D31" s="214">
        <v>6.3194444444444442E-2</v>
      </c>
      <c r="E31" s="108"/>
      <c r="F31" s="108"/>
      <c r="G31" s="108"/>
      <c r="H31" s="108"/>
      <c r="I31" s="108"/>
      <c r="J31" s="108"/>
      <c r="K31" s="214"/>
      <c r="L31" s="108"/>
      <c r="M31" s="108"/>
      <c r="N31" s="108"/>
      <c r="O31" s="123"/>
      <c r="P31" s="120">
        <f>SUM(C31:N31)</f>
        <v>0.46111111111111114</v>
      </c>
    </row>
    <row r="32" spans="2:16" ht="14.1" customHeight="1" x14ac:dyDescent="0.25">
      <c r="B32" s="26" t="s">
        <v>68</v>
      </c>
      <c r="C32" s="215">
        <v>0.31944444444444448</v>
      </c>
      <c r="D32" s="221">
        <v>2.7777777777777779E-3</v>
      </c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24"/>
      <c r="P32" s="120">
        <f>SUM(C32:N32)</f>
        <v>0.32222222222222224</v>
      </c>
    </row>
    <row r="33" spans="2:16" ht="14.1" customHeight="1" thickBot="1" x14ac:dyDescent="0.3">
      <c r="B33" s="26" t="s">
        <v>69</v>
      </c>
      <c r="C33" s="110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25"/>
      <c r="P33" s="121">
        <f>SUM(C33:N33)</f>
        <v>0</v>
      </c>
    </row>
    <row r="34" spans="2:16" ht="14.1" customHeight="1" x14ac:dyDescent="0.25">
      <c r="B34" s="73" t="s">
        <v>170</v>
      </c>
      <c r="C34" s="91">
        <f>C31-C32-C33</f>
        <v>7.8472222222222221E-2</v>
      </c>
      <c r="D34" s="91">
        <f t="shared" ref="D34:P34" si="4">D31-D32-D33</f>
        <v>6.0416666666666667E-2</v>
      </c>
      <c r="E34" s="91">
        <f t="shared" si="4"/>
        <v>0</v>
      </c>
      <c r="F34" s="91">
        <f t="shared" si="4"/>
        <v>0</v>
      </c>
      <c r="G34" s="91">
        <f t="shared" si="4"/>
        <v>0</v>
      </c>
      <c r="H34" s="91">
        <f t="shared" si="4"/>
        <v>0</v>
      </c>
      <c r="I34" s="91">
        <f t="shared" si="4"/>
        <v>0</v>
      </c>
      <c r="J34" s="91">
        <f t="shared" si="4"/>
        <v>0</v>
      </c>
      <c r="K34" s="91">
        <f t="shared" si="4"/>
        <v>0</v>
      </c>
      <c r="L34" s="91">
        <f t="shared" si="4"/>
        <v>0</v>
      </c>
      <c r="M34" s="91">
        <f t="shared" si="4"/>
        <v>0</v>
      </c>
      <c r="N34" s="91">
        <f t="shared" si="4"/>
        <v>0</v>
      </c>
      <c r="O34" s="90"/>
      <c r="P34" s="74">
        <f t="shared" si="4"/>
        <v>0.1388888888888889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2" t="s">
        <v>70</v>
      </c>
      <c r="C36" s="158"/>
      <c r="D36" s="158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2:16" ht="18" customHeight="1" x14ac:dyDescent="0.25">
      <c r="B37" s="173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3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73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73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74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71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 t="s">
        <v>190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88"/>
      <c r="C52" s="189"/>
      <c r="D52" s="167"/>
      <c r="E52" s="167"/>
      <c r="F52" s="167"/>
      <c r="G52" s="189"/>
      <c r="H52" s="189"/>
      <c r="I52" s="189"/>
      <c r="J52" s="189"/>
      <c r="K52" s="189"/>
      <c r="L52" s="189"/>
      <c r="M52" s="189"/>
      <c r="N52" s="189"/>
      <c r="O52" s="189"/>
      <c r="P52" s="190"/>
    </row>
    <row r="53" spans="2:16" ht="14.1" customHeight="1" thickTop="1" thickBot="1" x14ac:dyDescent="0.3">
      <c r="B53" s="191" t="s">
        <v>169</v>
      </c>
      <c r="C53" s="192"/>
      <c r="D53" s="112"/>
      <c r="E53" s="112"/>
      <c r="F53" s="112"/>
      <c r="G53" s="195"/>
      <c r="H53" s="196"/>
      <c r="I53" s="196"/>
      <c r="J53" s="196"/>
      <c r="K53" s="196"/>
      <c r="L53" s="196"/>
      <c r="M53" s="196"/>
      <c r="N53" s="196"/>
      <c r="O53" s="196"/>
      <c r="P53" s="197"/>
    </row>
    <row r="54" spans="2:16" ht="14.1" customHeight="1" thickTop="1" thickBot="1" x14ac:dyDescent="0.3">
      <c r="B54" s="193" t="s">
        <v>168</v>
      </c>
      <c r="C54" s="194"/>
      <c r="D54" s="194"/>
      <c r="E54" s="194"/>
      <c r="F54" s="216">
        <v>1717</v>
      </c>
      <c r="G54" s="198"/>
      <c r="H54" s="199"/>
      <c r="I54" s="199"/>
      <c r="J54" s="199"/>
      <c r="K54" s="199"/>
      <c r="L54" s="199"/>
      <c r="M54" s="199"/>
      <c r="N54" s="199"/>
      <c r="O54" s="199"/>
      <c r="P54" s="200"/>
    </row>
    <row r="55" spans="2:16" ht="13.5" customHeight="1" thickTop="1" x14ac:dyDescent="0.25"/>
    <row r="56" spans="2:16" ht="17.25" customHeight="1" x14ac:dyDescent="0.25">
      <c r="B56" s="175" t="s">
        <v>72</v>
      </c>
      <c r="C56" s="175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6" t="s">
        <v>73</v>
      </c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8"/>
      <c r="N57" s="179" t="s">
        <v>74</v>
      </c>
      <c r="O57" s="177"/>
      <c r="P57" s="180"/>
    </row>
    <row r="58" spans="2:16" ht="17.100000000000001" customHeight="1" x14ac:dyDescent="0.25">
      <c r="B58" s="181" t="s">
        <v>75</v>
      </c>
      <c r="C58" s="182"/>
      <c r="D58" s="183"/>
      <c r="E58" s="181" t="s">
        <v>76</v>
      </c>
      <c r="F58" s="182"/>
      <c r="G58" s="183"/>
      <c r="H58" s="182" t="s">
        <v>77</v>
      </c>
      <c r="I58" s="182"/>
      <c r="J58" s="182"/>
      <c r="K58" s="184" t="s">
        <v>78</v>
      </c>
      <c r="L58" s="182"/>
      <c r="M58" s="185"/>
      <c r="N58" s="186"/>
      <c r="O58" s="182"/>
      <c r="P58" s="187"/>
    </row>
    <row r="59" spans="2:16" ht="20.100000000000001" customHeight="1" x14ac:dyDescent="0.25">
      <c r="B59" s="201" t="s">
        <v>79</v>
      </c>
      <c r="C59" s="202"/>
      <c r="D59" s="33" t="b">
        <v>1</v>
      </c>
      <c r="E59" s="201" t="s">
        <v>80</v>
      </c>
      <c r="F59" s="202"/>
      <c r="G59" s="33" t="b">
        <v>1</v>
      </c>
      <c r="H59" s="203" t="s">
        <v>81</v>
      </c>
      <c r="I59" s="202"/>
      <c r="J59" s="33" t="b">
        <v>1</v>
      </c>
      <c r="K59" s="203" t="s">
        <v>82</v>
      </c>
      <c r="L59" s="202"/>
      <c r="M59" s="33" t="b">
        <v>1</v>
      </c>
      <c r="N59" s="204" t="s">
        <v>83</v>
      </c>
      <c r="O59" s="202"/>
      <c r="P59" s="33" t="b">
        <v>1</v>
      </c>
    </row>
    <row r="60" spans="2:16" ht="20.100000000000001" customHeight="1" x14ac:dyDescent="0.25">
      <c r="B60" s="201" t="s">
        <v>84</v>
      </c>
      <c r="C60" s="202"/>
      <c r="D60" s="33" t="b">
        <v>1</v>
      </c>
      <c r="E60" s="201" t="s">
        <v>85</v>
      </c>
      <c r="F60" s="202"/>
      <c r="G60" s="33" t="b">
        <v>1</v>
      </c>
      <c r="H60" s="203" t="s">
        <v>86</v>
      </c>
      <c r="I60" s="202"/>
      <c r="J60" s="33" t="b">
        <v>1</v>
      </c>
      <c r="K60" s="203" t="s">
        <v>87</v>
      </c>
      <c r="L60" s="202"/>
      <c r="M60" s="33" t="b">
        <v>1</v>
      </c>
      <c r="N60" s="204" t="s">
        <v>88</v>
      </c>
      <c r="O60" s="202"/>
      <c r="P60" s="33" t="b">
        <v>1</v>
      </c>
    </row>
    <row r="61" spans="2:16" ht="20.100000000000001" customHeight="1" x14ac:dyDescent="0.25">
      <c r="B61" s="201" t="s">
        <v>89</v>
      </c>
      <c r="C61" s="202"/>
      <c r="D61" s="33" t="b">
        <v>1</v>
      </c>
      <c r="E61" s="201" t="s">
        <v>90</v>
      </c>
      <c r="F61" s="202"/>
      <c r="G61" s="33" t="b">
        <v>1</v>
      </c>
      <c r="H61" s="203" t="s">
        <v>91</v>
      </c>
      <c r="I61" s="202"/>
      <c r="J61" s="33" t="b">
        <v>1</v>
      </c>
      <c r="K61" s="203" t="s">
        <v>92</v>
      </c>
      <c r="L61" s="202"/>
      <c r="M61" s="33" t="b">
        <v>1</v>
      </c>
      <c r="N61" s="204" t="s">
        <v>93</v>
      </c>
      <c r="O61" s="202"/>
      <c r="P61" s="33" t="b">
        <v>1</v>
      </c>
    </row>
    <row r="62" spans="2:16" ht="20.100000000000001" customHeight="1" x14ac:dyDescent="0.25">
      <c r="B62" s="203" t="s">
        <v>91</v>
      </c>
      <c r="C62" s="202"/>
      <c r="D62" s="33" t="b">
        <v>1</v>
      </c>
      <c r="E62" s="201" t="s">
        <v>94</v>
      </c>
      <c r="F62" s="202"/>
      <c r="G62" s="33" t="b">
        <v>1</v>
      </c>
      <c r="H62" s="203" t="s">
        <v>95</v>
      </c>
      <c r="I62" s="202"/>
      <c r="J62" s="33" t="b">
        <v>0</v>
      </c>
      <c r="K62" s="203" t="s">
        <v>96</v>
      </c>
      <c r="L62" s="202"/>
      <c r="M62" s="33" t="b">
        <v>1</v>
      </c>
      <c r="N62" s="204" t="s">
        <v>86</v>
      </c>
      <c r="O62" s="202"/>
      <c r="P62" s="33" t="b">
        <v>1</v>
      </c>
    </row>
    <row r="63" spans="2:16" ht="20.100000000000001" customHeight="1" x14ac:dyDescent="0.25">
      <c r="B63" s="203" t="s">
        <v>97</v>
      </c>
      <c r="C63" s="202"/>
      <c r="D63" s="33" t="b">
        <v>1</v>
      </c>
      <c r="E63" s="201" t="s">
        <v>98</v>
      </c>
      <c r="F63" s="202"/>
      <c r="G63" s="33" t="b">
        <v>1</v>
      </c>
      <c r="H63" s="38"/>
      <c r="I63" s="39"/>
      <c r="J63" s="40"/>
      <c r="K63" s="203" t="s">
        <v>99</v>
      </c>
      <c r="L63" s="202"/>
      <c r="M63" s="33" t="b">
        <v>1</v>
      </c>
      <c r="N63" s="204" t="s">
        <v>167</v>
      </c>
      <c r="O63" s="202"/>
      <c r="P63" s="33" t="b">
        <v>1</v>
      </c>
    </row>
    <row r="64" spans="2:16" ht="20.100000000000001" customHeight="1" x14ac:dyDescent="0.25">
      <c r="B64" s="203" t="s">
        <v>100</v>
      </c>
      <c r="C64" s="202"/>
      <c r="D64" s="33" t="b">
        <v>0</v>
      </c>
      <c r="E64" s="201" t="s">
        <v>101</v>
      </c>
      <c r="F64" s="202"/>
      <c r="G64" s="33" t="b">
        <v>1</v>
      </c>
      <c r="H64" s="41"/>
      <c r="I64" s="42"/>
      <c r="J64" s="43"/>
      <c r="K64" s="211" t="s">
        <v>102</v>
      </c>
      <c r="L64" s="212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1" t="s">
        <v>165</v>
      </c>
      <c r="F65" s="202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05" t="s">
        <v>108</v>
      </c>
      <c r="C69" s="205"/>
      <c r="D69" s="51"/>
      <c r="E69" s="51"/>
      <c r="F69" s="207" t="s">
        <v>109</v>
      </c>
      <c r="G69" s="209" t="s">
        <v>110</v>
      </c>
      <c r="H69" s="51"/>
      <c r="I69" s="205" t="s">
        <v>111</v>
      </c>
      <c r="J69" s="205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6"/>
      <c r="C70" s="206"/>
      <c r="D70" s="55"/>
      <c r="E70" s="56"/>
      <c r="F70" s="208"/>
      <c r="G70" s="210"/>
      <c r="H70" s="57"/>
      <c r="I70" s="206"/>
      <c r="J70" s="206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103">
        <v>-153.65799999999999</v>
      </c>
      <c r="D72" s="217">
        <v>-155.017</v>
      </c>
      <c r="E72" s="79" t="s">
        <v>121</v>
      </c>
      <c r="F72" s="103">
        <v>19.3</v>
      </c>
      <c r="G72" s="217">
        <v>16.899999999999999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103">
        <v>-138.22499999999999</v>
      </c>
      <c r="D73" s="217">
        <v>-140.51900000000001</v>
      </c>
      <c r="E73" s="80" t="s">
        <v>125</v>
      </c>
      <c r="F73" s="104">
        <v>18</v>
      </c>
      <c r="G73" s="218">
        <v>30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103">
        <v>-206.00899999999999</v>
      </c>
      <c r="D74" s="217">
        <v>-206.67</v>
      </c>
      <c r="E74" s="80" t="s">
        <v>130</v>
      </c>
      <c r="F74" s="105">
        <v>20</v>
      </c>
      <c r="G74" s="219">
        <v>20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103">
        <v>-112.944</v>
      </c>
      <c r="D75" s="217">
        <v>-114.56399999999999</v>
      </c>
      <c r="E75" s="80" t="s">
        <v>135</v>
      </c>
      <c r="F75" s="105">
        <v>50</v>
      </c>
      <c r="G75" s="219">
        <v>50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103">
        <v>23.954999999999998</v>
      </c>
      <c r="D76" s="217">
        <v>21.481000000000002</v>
      </c>
      <c r="E76" s="80" t="s">
        <v>140</v>
      </c>
      <c r="F76" s="105">
        <v>40</v>
      </c>
      <c r="G76" s="219">
        <v>40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3">
        <v>28.116</v>
      </c>
      <c r="D77" s="217">
        <v>25.603000000000002</v>
      </c>
      <c r="E77" s="80" t="s">
        <v>145</v>
      </c>
      <c r="F77" s="105">
        <v>170</v>
      </c>
      <c r="G77" s="219">
        <v>170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3">
        <v>20.448</v>
      </c>
      <c r="D78" s="217">
        <v>17.917000000000002</v>
      </c>
      <c r="E78" s="80" t="s">
        <v>150</v>
      </c>
      <c r="F78" s="106"/>
      <c r="G78" s="220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3">
        <v>21.338000000000001</v>
      </c>
      <c r="D79" s="217">
        <v>18.82</v>
      </c>
      <c r="E79" s="79" t="s">
        <v>155</v>
      </c>
      <c r="F79" s="103">
        <v>13</v>
      </c>
      <c r="G79" s="217">
        <v>9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7">
        <v>2.1299999999999999E-5</v>
      </c>
      <c r="D80" s="222">
        <v>2.1299999999999999E-5</v>
      </c>
      <c r="E80" s="80" t="s">
        <v>160</v>
      </c>
      <c r="F80" s="104">
        <v>35</v>
      </c>
      <c r="G80" s="218">
        <v>62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0" t="s">
        <v>164</v>
      </c>
      <c r="C84" s="150"/>
    </row>
    <row r="85" spans="2:16" ht="15" customHeight="1" x14ac:dyDescent="0.25">
      <c r="B85" s="151" t="s">
        <v>186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25">
      <c r="B86" s="140" t="s">
        <v>184</v>
      </c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2"/>
    </row>
    <row r="87" spans="2:16" ht="15" customHeight="1" x14ac:dyDescent="0.25">
      <c r="B87" s="140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2"/>
    </row>
    <row r="88" spans="2:16" ht="15" customHeight="1" x14ac:dyDescent="0.25">
      <c r="B88" s="134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6"/>
    </row>
    <row r="89" spans="2:16" ht="15" customHeight="1" x14ac:dyDescent="0.25">
      <c r="B89" s="143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5"/>
    </row>
    <row r="90" spans="2:16" ht="15" customHeight="1" x14ac:dyDescent="0.25">
      <c r="B90" s="140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2"/>
    </row>
    <row r="91" spans="2:16" ht="15" customHeight="1" x14ac:dyDescent="0.25">
      <c r="B91" s="134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6"/>
    </row>
    <row r="92" spans="2:16" ht="15" customHeight="1" x14ac:dyDescent="0.25">
      <c r="B92" s="134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6"/>
    </row>
    <row r="93" spans="2:16" ht="15" customHeight="1" x14ac:dyDescent="0.25"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6"/>
    </row>
    <row r="94" spans="2:16" ht="15" customHeight="1" x14ac:dyDescent="0.25"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6"/>
    </row>
    <row r="95" spans="2:16" ht="15" customHeight="1" x14ac:dyDescent="0.25">
      <c r="B95" s="134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6"/>
    </row>
    <row r="96" spans="2:16" ht="15" customHeight="1" x14ac:dyDescent="0.25">
      <c r="B96" s="134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6"/>
    </row>
    <row r="97" spans="2:16" ht="15" customHeight="1" x14ac:dyDescent="0.25">
      <c r="B97" s="134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6"/>
    </row>
    <row r="98" spans="2:16" ht="15" customHeight="1" x14ac:dyDescent="0.25"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6"/>
    </row>
    <row r="99" spans="2:16" ht="15" customHeight="1" x14ac:dyDescent="0.25">
      <c r="B99" s="137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2024-06-29T04:34:45Z</dcterms:modified>
</cp:coreProperties>
</file>