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3" i="1"/>
  <c r="J25" i="1"/>
  <c r="D23" i="1" l="1"/>
  <c r="F18" i="1" l="1"/>
  <c r="G18" i="1"/>
  <c r="H18" i="1"/>
  <c r="H19" i="1" s="1"/>
  <c r="E18" i="1"/>
  <c r="I18" i="1" l="1"/>
  <c r="D18" i="1"/>
  <c r="C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<sst xmlns="http://schemas.openxmlformats.org/spreadsheetml/2006/main" count="211" uniqueCount="196">
  <si>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</si>
  <si>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</si>
  <si>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</si>
  <si>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</si>
  <si>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</si>
  <si>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</si>
  <si>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</si>
  <si>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</si>
  <si>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</si>
  <si>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</si>
  <si>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</si>
  <si>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</si>
  <si>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</si>
  <si>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</si>
  <si>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</si>
  <si>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</si>
  <si>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</si>
  <si>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</si>
  <si>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</si>
  <si>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</si>
  <si>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</si>
  <si>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</si>
  <si>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</si>
  <si>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</si>
  <si>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</si>
  <si>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</si>
  <si>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</si>
  <si>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</si>
  <si>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</si>
  <si>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</si>
  <si>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</si>
  <si>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</si>
  <si>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</si>
  <si>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</si>
  <si>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</si>
  <si>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</si>
  <si>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</si>
  <si>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</si>
  <si>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</si>
  <si>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</si>
  <si>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</si>
  <si>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</si>
  <si>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</si>
  <si>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</si>
  <si>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</si>
  <si>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</si>
  <si>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</si>
  <si>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</si>
  <si>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</si>
  <si>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</si>
  <si>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</si>
  <si>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</si>
  <si>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</si>
  <si>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</si>
  <si>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</si>
  <si>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</si>
  <si>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</si>
  <si>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</si>
  <si>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</si>
  <si>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</si>
  <si>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</si>
  <si>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</si>
  <si>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</si>
  <si>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</si>
  <si>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</si>
  <si>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</si>
  <si>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</si>
  <si>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</si>
  <si>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</si>
  <si>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</si>
  <si>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</si>
  <si>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</si>
  <si>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</si>
  <si>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</si>
  <si>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</si>
  <si>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</si>
  <si>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</si>
  <si>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</si>
  <si>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</si>
  <si>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</si>
  <si>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</si>
  <si>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</si>
  <si>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</si>
  <si>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</si>
  <si>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</si>
  <si>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</si>
  <si>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</si>
  <si>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</si>
  <si>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</si>
  <si>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</si>
  <si>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</si>
  <si>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</si>
  <si>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</si>
  <si>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</si>
  <si>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</si>
  <si>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</si>
  <si>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</si>
  <si>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</si>
  <si>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</si>
  <si>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</si>
  <si>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</si>
  <si>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</si>
  <si>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</si>
  <si>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</si>
  <si>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</si>
  <si>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</si>
  <si>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</si>
  <si>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</si>
  <si>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</si>
  <si>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</si>
  <si>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</si>
  <si>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</si>
  <si>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</si>
  <si>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</si>
  <si>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</si>
  <si>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</si>
  <si>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</si>
  <si>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</si>
  <si>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</si>
  <si>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</si>
  <si>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</si>
  <si>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</si>
  <si>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</si>
  <si>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</si>
  <si>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</si>
  <si>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</si>
  <si>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</si>
  <si>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</si>
  <si>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</si>
  <si>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</si>
  <si>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</si>
  <si>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</si>
  <si>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</si>
  <si>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</si>
  <si>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</si>
  <si>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</si>
  <si>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</si>
  <si>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</si>
  <si>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</si>
  <si>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</si>
  <si>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</si>
  <si>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</si>
  <si>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</si>
  <si>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</si>
  <si>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</si>
  <si>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</si>
  <si>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</si>
  <si>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</si>
  <si>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</si>
  <si>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</si>
  <si>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</si>
  <si>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</si>
  <si>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</si>
  <si>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</si>
  <si>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</si>
  <si>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</si>
  <si>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</si>
  <si>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</si>
  <si>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</si>
  <si>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</si>
  <si>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</si>
  <si>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</si>
  <si>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</si>
  <si>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</si>
  <si>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</si>
  <si>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</si>
  <si>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</si>
  <si>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</si>
  <si>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</si>
  <si>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</si>
  <si>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</si>
  <si>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</si>
  <si>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</si>
  <si>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</si>
  <si>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</si>
  <si>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</si>
  <si>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</si>
  <si>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</si>
  <si>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</si>
  <si>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</si>
  <si>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</si>
  <si>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TMT</t>
    <phoneticPr fontId="3" type="noConversion"/>
  </si>
  <si>
    <t>N</t>
    <phoneticPr fontId="3" type="noConversion"/>
  </si>
  <si>
    <t>BLG</t>
    <phoneticPr fontId="3" type="noConversion"/>
  </si>
  <si>
    <t>KSP</t>
    <phoneticPr fontId="3" type="noConversion"/>
  </si>
  <si>
    <t>TMT</t>
    <phoneticPr fontId="3" type="noConversion"/>
  </si>
  <si>
    <t>김부진</t>
    <phoneticPr fontId="3" type="noConversion"/>
  </si>
  <si>
    <t>E</t>
    <phoneticPr fontId="3" type="noConversion"/>
  </si>
  <si>
    <t xml:space="preserve">2) 장비실 UPS Fault 메시지 뜸 (Bat.test.failed) </t>
    <phoneticPr fontId="3" type="noConversion"/>
  </si>
  <si>
    <t>20s/35k 22s/26k 32s/26k 44s/25k</t>
    <phoneticPr fontId="3" type="noConversion"/>
  </si>
  <si>
    <t>20s/39k 20s/26k 26s/27k 34s/27k 45s/26k 60s/25k</t>
    <phoneticPr fontId="3" type="noConversion"/>
  </si>
  <si>
    <t>N</t>
    <phoneticPr fontId="3" type="noConversion"/>
  </si>
  <si>
    <t>60s/41k 26s/23k 20s/24k</t>
    <phoneticPr fontId="3" type="noConversion"/>
  </si>
  <si>
    <t>1) 방풍막 분리</t>
    <phoneticPr fontId="3" type="noConversion"/>
  </si>
  <si>
    <t>60s/15k 60s/22k 47s/26k 33s/27k 22s/26k</t>
    <phoneticPr fontId="3" type="noConversion"/>
  </si>
  <si>
    <t>3) 에어컨 가스 재충전 완료(R22 = 프레온가스 재충전), 에어컨 재가동 시작 (방문자 : Derek, Airmasters社 ), 다음 사이트 방문 일정 : 11월예정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</si>
</sst>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Alignment="1" applyProtection="1">
      <alignment vertical="center"/>
    </xf>
    <xf numFmtId="0" fontId="52" fillId="0" borderId="0" xfId="0" applyFont="1" applyAlignment="1" applyProtection="1"/>
    <xf numFmtId="0" fontId="5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5" sqref="G75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6" t="s">
        <v>0</v>
      </c>
      <c r="C2" s="1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7">
        <v>45470</v>
      </c>
      <c r="D3" s="188"/>
      <c r="E3" s="1"/>
      <c r="F3" s="1"/>
      <c r="G3" s="1"/>
      <c r="H3" s="1"/>
      <c r="I3" s="1"/>
      <c r="J3" s="1"/>
      <c r="K3" s="36" t="s">
        <v>2</v>
      </c>
      <c r="L3" s="189">
        <f>(P31-(P32+P33))/P31*100</f>
        <v>100</v>
      </c>
      <c r="M3" s="189"/>
      <c r="N3" s="36" t="s">
        <v>3</v>
      </c>
      <c r="O3" s="189">
        <f>(P31-P33)/P31*100</f>
        <v>100</v>
      </c>
      <c r="P3" s="189"/>
    </row>
    <row r="4" spans="2:16" ht="14.25" customHeight="1" x14ac:dyDescent="0.25">
      <c r="B4" s="2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6" t="s">
        <v>6</v>
      </c>
      <c r="C7" s="18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7">
        <v>0.69791666666666663</v>
      </c>
      <c r="D9" s="118">
        <v>1.4550000000000001</v>
      </c>
      <c r="E9" s="118">
        <v>12</v>
      </c>
      <c r="F9" s="118">
        <v>33</v>
      </c>
      <c r="G9" s="97" t="s">
        <v>187</v>
      </c>
      <c r="H9" s="119">
        <v>3</v>
      </c>
      <c r="I9" s="123">
        <v>63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211">
        <v>0.91666666666666663</v>
      </c>
      <c r="D10" s="119">
        <v>1.29</v>
      </c>
      <c r="E10" s="119">
        <v>8.6999999999999993</v>
      </c>
      <c r="F10" s="119">
        <v>46</v>
      </c>
      <c r="G10" s="129" t="s">
        <v>191</v>
      </c>
      <c r="H10" s="119">
        <v>4.5</v>
      </c>
      <c r="I10" s="212"/>
      <c r="J10" s="12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213">
        <v>0.16666666666666666</v>
      </c>
      <c r="D11" s="214">
        <v>2.4</v>
      </c>
      <c r="E11" s="214">
        <v>7</v>
      </c>
      <c r="F11" s="214">
        <v>55</v>
      </c>
      <c r="G11" s="129" t="s">
        <v>182</v>
      </c>
      <c r="H11" s="214">
        <v>3.1</v>
      </c>
      <c r="I11" s="215"/>
      <c r="J11" s="120">
        <f>IF(L11, 1, 0) + IF(M11, 2, 0) + IF(N11, 4, 0) + IF(O11, 8, 0) + IF(P11, 16, 0)</f>
        <v>0</v>
      </c>
      <c r="K11" s="84" t="b">
        <v>1</v>
      </c>
      <c r="L11" s="84" t="b">
        <v>0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1.7149999999999999</v>
      </c>
      <c r="E12" s="12">
        <f>AVERAGE(E9:E11)</f>
        <v>9.2333333333333325</v>
      </c>
      <c r="F12" s="13">
        <f>AVERAGE(F9:F11)</f>
        <v>44.666666666666664</v>
      </c>
      <c r="G12" s="14"/>
      <c r="H12" s="15">
        <f>AVERAGE(H9:H11)</f>
        <v>3.5333333333333332</v>
      </c>
      <c r="I12" s="16"/>
      <c r="J12" s="17">
        <f>AVERAGE(J9:J11)</f>
        <v>0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6" t="s">
        <v>25</v>
      </c>
      <c r="C14" s="18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4" t="s">
        <v>178</v>
      </c>
      <c r="D16" s="116" t="s">
        <v>179</v>
      </c>
      <c r="E16" s="116" t="s">
        <v>181</v>
      </c>
      <c r="F16" s="116" t="s">
        <v>183</v>
      </c>
      <c r="G16" s="116" t="s">
        <v>184</v>
      </c>
      <c r="H16" s="116" t="s">
        <v>185</v>
      </c>
      <c r="I16" s="116" t="s">
        <v>179</v>
      </c>
      <c r="J16" s="86"/>
      <c r="K16" s="87"/>
      <c r="L16" s="86"/>
      <c r="M16" s="86"/>
      <c r="N16" s="86"/>
      <c r="O16" s="86"/>
      <c r="P16" s="116" t="s">
        <v>41</v>
      </c>
    </row>
    <row r="17" spans="2:16" ht="14.1" customHeight="1" x14ac:dyDescent="0.25">
      <c r="B17" s="25" t="s">
        <v>42</v>
      </c>
      <c r="C17" s="115">
        <v>0.63541666666666663</v>
      </c>
      <c r="D17" s="115">
        <v>0.6381944444444444</v>
      </c>
      <c r="E17" s="115">
        <v>0.68680555555555556</v>
      </c>
      <c r="F17" s="115">
        <v>0.7104166666666667</v>
      </c>
      <c r="G17" s="115">
        <v>0.11319444444444444</v>
      </c>
      <c r="H17" s="115">
        <v>0.17777777777777778</v>
      </c>
      <c r="I17" s="115">
        <v>0.19930555555555554</v>
      </c>
      <c r="J17" s="87"/>
      <c r="K17" s="87"/>
      <c r="L17" s="87"/>
      <c r="M17" s="87"/>
      <c r="N17" s="87"/>
      <c r="O17" s="87"/>
      <c r="P17" s="115">
        <v>0.21527777777777779</v>
      </c>
    </row>
    <row r="18" spans="2:16" ht="14.1" customHeight="1" x14ac:dyDescent="0.25">
      <c r="B18" s="25" t="s">
        <v>43</v>
      </c>
      <c r="C18" s="116">
        <v>27721</v>
      </c>
      <c r="D18" s="116">
        <f>C18+1</f>
        <v>27722</v>
      </c>
      <c r="E18" s="116">
        <f>D19+1</f>
        <v>27737</v>
      </c>
      <c r="F18" s="116">
        <f t="shared" ref="F18:I18" si="0">E19+1</f>
        <v>27752</v>
      </c>
      <c r="G18" s="116">
        <f t="shared" si="0"/>
        <v>28018</v>
      </c>
      <c r="H18" s="116">
        <f t="shared" si="0"/>
        <v>28059</v>
      </c>
      <c r="I18" s="116">
        <f t="shared" si="0"/>
        <v>28071</v>
      </c>
      <c r="J18" s="87"/>
      <c r="K18" s="86"/>
      <c r="L18" s="86"/>
      <c r="M18" s="86"/>
      <c r="N18" s="86"/>
      <c r="O18" s="86"/>
      <c r="P18" s="116">
        <f>MAX(C18:O19)+1</f>
        <v>28084</v>
      </c>
    </row>
    <row r="19" spans="2:16" ht="14.1" customHeight="1" thickBot="1" x14ac:dyDescent="0.3">
      <c r="B19" s="9" t="s">
        <v>44</v>
      </c>
      <c r="C19" s="88"/>
      <c r="D19" s="116">
        <v>27736</v>
      </c>
      <c r="E19" s="116">
        <v>27751</v>
      </c>
      <c r="F19" s="116">
        <v>28017</v>
      </c>
      <c r="G19" s="116">
        <v>28058</v>
      </c>
      <c r="H19" s="116">
        <f>H18+11</f>
        <v>28070</v>
      </c>
      <c r="I19" s="116">
        <v>28083</v>
      </c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15</v>
      </c>
      <c r="E20" s="23">
        <f t="shared" ref="E20:O20" si="1">IF(ISNUMBER(E18),E19-E18+1,"")</f>
        <v>15</v>
      </c>
      <c r="F20" s="23">
        <f t="shared" si="1"/>
        <v>266</v>
      </c>
      <c r="G20" s="23">
        <f t="shared" si="1"/>
        <v>41</v>
      </c>
      <c r="H20" s="23">
        <f t="shared" si="1"/>
        <v>12</v>
      </c>
      <c r="I20" s="100">
        <f t="shared" si="1"/>
        <v>13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8" t="s">
        <v>46</v>
      </c>
      <c r="C22" s="25" t="s">
        <v>21</v>
      </c>
      <c r="D22" s="25" t="s">
        <v>23</v>
      </c>
      <c r="E22" s="25" t="s">
        <v>47</v>
      </c>
      <c r="F22" s="199" t="s">
        <v>48</v>
      </c>
      <c r="G22" s="199"/>
      <c r="H22" s="199"/>
      <c r="I22" s="199"/>
      <c r="J22" s="25" t="s">
        <v>21</v>
      </c>
      <c r="K22" s="25" t="s">
        <v>23</v>
      </c>
      <c r="L22" s="25" t="s">
        <v>47</v>
      </c>
      <c r="M22" s="199" t="s">
        <v>48</v>
      </c>
      <c r="N22" s="199"/>
      <c r="O22" s="199"/>
      <c r="P22" s="199"/>
    </row>
    <row r="23" spans="2:16" ht="13.5" customHeight="1" x14ac:dyDescent="0.25">
      <c r="B23" s="198"/>
      <c r="C23" s="96">
        <f>D18+5</f>
        <v>27727</v>
      </c>
      <c r="D23" s="96">
        <f>C23+3</f>
        <v>27730</v>
      </c>
      <c r="E23" s="97" t="s">
        <v>49</v>
      </c>
      <c r="F23" s="197" t="s">
        <v>189</v>
      </c>
      <c r="G23" s="197"/>
      <c r="H23" s="197"/>
      <c r="I23" s="197"/>
      <c r="J23" s="99">
        <f>I18+5</f>
        <v>28076</v>
      </c>
      <c r="K23" s="99">
        <f>J23+2</f>
        <v>28078</v>
      </c>
      <c r="L23" s="123" t="s">
        <v>50</v>
      </c>
      <c r="M23" s="197" t="s">
        <v>192</v>
      </c>
      <c r="N23" s="197"/>
      <c r="O23" s="197"/>
      <c r="P23" s="197"/>
    </row>
    <row r="24" spans="2:16" ht="13.5" customHeight="1" x14ac:dyDescent="0.25">
      <c r="B24" s="198"/>
      <c r="C24" s="98"/>
      <c r="D24" s="98"/>
      <c r="E24" s="123" t="s">
        <v>180</v>
      </c>
      <c r="F24" s="197" t="s">
        <v>173</v>
      </c>
      <c r="G24" s="197"/>
      <c r="H24" s="197"/>
      <c r="I24" s="197"/>
      <c r="J24" s="99"/>
      <c r="K24" s="99"/>
      <c r="L24" s="123" t="s">
        <v>52</v>
      </c>
      <c r="M24" s="197"/>
      <c r="N24" s="197"/>
      <c r="O24" s="197"/>
      <c r="P24" s="197"/>
    </row>
    <row r="25" spans="2:16" ht="13.5" customHeight="1" x14ac:dyDescent="0.25">
      <c r="B25" s="198"/>
      <c r="C25" s="98">
        <f>D23+1</f>
        <v>27731</v>
      </c>
      <c r="D25" s="98">
        <f>C25+5</f>
        <v>27736</v>
      </c>
      <c r="E25" s="123" t="s">
        <v>52</v>
      </c>
      <c r="F25" s="197" t="s">
        <v>190</v>
      </c>
      <c r="G25" s="197"/>
      <c r="H25" s="197"/>
      <c r="I25" s="197"/>
      <c r="J25" s="99">
        <f>K23+1</f>
        <v>28079</v>
      </c>
      <c r="K25" s="99">
        <f>J25+4</f>
        <v>28083</v>
      </c>
      <c r="L25" s="123" t="s">
        <v>51</v>
      </c>
      <c r="M25" s="197" t="s">
        <v>194</v>
      </c>
      <c r="N25" s="197"/>
      <c r="O25" s="197"/>
      <c r="P25" s="197"/>
    </row>
    <row r="26" spans="2:16" ht="13.5" customHeight="1" x14ac:dyDescent="0.25">
      <c r="B26" s="198"/>
      <c r="C26" s="98"/>
      <c r="D26" s="98"/>
      <c r="E26" s="123" t="s">
        <v>50</v>
      </c>
      <c r="F26" s="197" t="s">
        <v>173</v>
      </c>
      <c r="G26" s="197"/>
      <c r="H26" s="197"/>
      <c r="I26" s="197"/>
      <c r="J26" s="99"/>
      <c r="K26" s="99"/>
      <c r="L26" s="123" t="s">
        <v>49</v>
      </c>
      <c r="M26" s="197"/>
      <c r="N26" s="197"/>
      <c r="O26" s="197"/>
      <c r="P26" s="19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6" t="s">
        <v>53</v>
      </c>
      <c r="C28" s="186"/>
      <c r="D28" s="18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0.3972222222222222</v>
      </c>
      <c r="D30" s="102">
        <v>6.458333333333334E-2</v>
      </c>
      <c r="E30" s="102"/>
      <c r="F30" s="102"/>
      <c r="G30" s="102"/>
      <c r="H30" s="102"/>
      <c r="I30" s="102"/>
      <c r="J30" s="102"/>
      <c r="K30" s="127"/>
      <c r="L30" s="102"/>
      <c r="M30" s="102"/>
      <c r="N30" s="102"/>
      <c r="O30" s="102"/>
      <c r="P30" s="128">
        <f>SUM(C30:J30,L30:N30)</f>
        <v>0.46180555555555552</v>
      </c>
    </row>
    <row r="31" spans="2:16" ht="14.1" customHeight="1" x14ac:dyDescent="0.25">
      <c r="B31" s="26" t="s">
        <v>172</v>
      </c>
      <c r="C31" s="210">
        <v>0.40277777777777773</v>
      </c>
      <c r="D31" s="209">
        <v>6.458333333333334E-2</v>
      </c>
      <c r="E31" s="108"/>
      <c r="F31" s="108"/>
      <c r="G31" s="108"/>
      <c r="H31" s="108"/>
      <c r="I31" s="108"/>
      <c r="J31" s="108"/>
      <c r="K31" s="209">
        <v>4.4444444444444446E-2</v>
      </c>
      <c r="L31" s="108"/>
      <c r="M31" s="108"/>
      <c r="N31" s="108"/>
      <c r="O31" s="124"/>
      <c r="P31" s="121">
        <f>SUM(C31:N31)</f>
        <v>0.51180555555555551</v>
      </c>
    </row>
    <row r="32" spans="2:16" ht="14.1" customHeight="1" x14ac:dyDescent="0.25">
      <c r="B32" s="26" t="s">
        <v>68</v>
      </c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25"/>
      <c r="P32" s="121">
        <f>SUM(C32:N32)</f>
        <v>0</v>
      </c>
    </row>
    <row r="33" spans="2:16" ht="14.1" customHeight="1" thickBot="1" x14ac:dyDescent="0.3">
      <c r="B33" s="26" t="s">
        <v>69</v>
      </c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26"/>
      <c r="P33" s="122">
        <f>SUM(C33:N33)</f>
        <v>0</v>
      </c>
    </row>
    <row r="34" spans="2:16" ht="14.1" customHeight="1" x14ac:dyDescent="0.25">
      <c r="B34" s="73" t="s">
        <v>170</v>
      </c>
      <c r="C34" s="91">
        <f>C31-C32-C33</f>
        <v>0.40277777777777773</v>
      </c>
      <c r="D34" s="91">
        <f t="shared" ref="D34:P34" si="2">D31-D32-D33</f>
        <v>6.458333333333334E-2</v>
      </c>
      <c r="E34" s="91">
        <f t="shared" si="2"/>
        <v>0</v>
      </c>
      <c r="F34" s="91">
        <f t="shared" si="2"/>
        <v>0</v>
      </c>
      <c r="G34" s="91">
        <f t="shared" si="2"/>
        <v>0</v>
      </c>
      <c r="H34" s="91">
        <f t="shared" si="2"/>
        <v>0</v>
      </c>
      <c r="I34" s="91">
        <f t="shared" si="2"/>
        <v>0</v>
      </c>
      <c r="J34" s="91">
        <f t="shared" si="2"/>
        <v>0</v>
      </c>
      <c r="K34" s="91">
        <f t="shared" si="2"/>
        <v>4.4444444444444446E-2</v>
      </c>
      <c r="L34" s="91">
        <f t="shared" si="2"/>
        <v>0</v>
      </c>
      <c r="M34" s="91">
        <f t="shared" si="2"/>
        <v>0</v>
      </c>
      <c r="N34" s="91">
        <f t="shared" si="2"/>
        <v>0</v>
      </c>
      <c r="O34" s="90"/>
      <c r="P34" s="74">
        <f t="shared" si="2"/>
        <v>0.51180555555555551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1" t="s">
        <v>70</v>
      </c>
      <c r="C36" s="185"/>
      <c r="D36" s="185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</row>
    <row r="37" spans="2:16" ht="18" customHeight="1" x14ac:dyDescent="0.25">
      <c r="B37" s="182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2:16" ht="18" customHeight="1" x14ac:dyDescent="0.25">
      <c r="B38" s="182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16" ht="18" customHeight="1" x14ac:dyDescent="0.25">
      <c r="B39" s="18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2:16" ht="18" customHeight="1" x14ac:dyDescent="0.25">
      <c r="B40" s="182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169</v>
      </c>
      <c r="C53" s="162"/>
      <c r="D53" s="113"/>
      <c r="E53" s="113"/>
      <c r="F53" s="113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168</v>
      </c>
      <c r="C54" s="164"/>
      <c r="D54" s="164"/>
      <c r="E54" s="164"/>
      <c r="F54" s="216">
        <v>1712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79</v>
      </c>
      <c r="C59" s="131"/>
      <c r="D59" s="33" t="b">
        <v>1</v>
      </c>
      <c r="E59" s="130" t="s">
        <v>80</v>
      </c>
      <c r="F59" s="131"/>
      <c r="G59" s="33" t="b">
        <v>1</v>
      </c>
      <c r="H59" s="138" t="s">
        <v>81</v>
      </c>
      <c r="I59" s="131"/>
      <c r="J59" s="33" t="b">
        <v>1</v>
      </c>
      <c r="K59" s="138" t="s">
        <v>82</v>
      </c>
      <c r="L59" s="131"/>
      <c r="M59" s="33" t="b">
        <v>1</v>
      </c>
      <c r="N59" s="139" t="s">
        <v>83</v>
      </c>
      <c r="O59" s="131"/>
      <c r="P59" s="33" t="b">
        <v>1</v>
      </c>
    </row>
    <row r="60" spans="2:16" ht="20.100000000000001" customHeight="1" x14ac:dyDescent="0.25">
      <c r="B60" s="130" t="s">
        <v>84</v>
      </c>
      <c r="C60" s="131"/>
      <c r="D60" s="33" t="b">
        <v>1</v>
      </c>
      <c r="E60" s="130" t="s">
        <v>85</v>
      </c>
      <c r="F60" s="131"/>
      <c r="G60" s="33" t="b">
        <v>1</v>
      </c>
      <c r="H60" s="138" t="s">
        <v>86</v>
      </c>
      <c r="I60" s="131"/>
      <c r="J60" s="33" t="b">
        <v>1</v>
      </c>
      <c r="K60" s="138" t="s">
        <v>87</v>
      </c>
      <c r="L60" s="131"/>
      <c r="M60" s="33" t="b">
        <v>1</v>
      </c>
      <c r="N60" s="139" t="s">
        <v>88</v>
      </c>
      <c r="O60" s="131"/>
      <c r="P60" s="33" t="b">
        <v>1</v>
      </c>
    </row>
    <row r="61" spans="2:16" ht="20.100000000000001" customHeight="1" x14ac:dyDescent="0.25">
      <c r="B61" s="130" t="s">
        <v>89</v>
      </c>
      <c r="C61" s="131"/>
      <c r="D61" s="33" t="b">
        <v>1</v>
      </c>
      <c r="E61" s="130" t="s">
        <v>90</v>
      </c>
      <c r="F61" s="131"/>
      <c r="G61" s="33" t="b">
        <v>1</v>
      </c>
      <c r="H61" s="138" t="s">
        <v>91</v>
      </c>
      <c r="I61" s="131"/>
      <c r="J61" s="33" t="b">
        <v>1</v>
      </c>
      <c r="K61" s="138" t="s">
        <v>92</v>
      </c>
      <c r="L61" s="131"/>
      <c r="M61" s="33" t="b">
        <v>1</v>
      </c>
      <c r="N61" s="139" t="s">
        <v>93</v>
      </c>
      <c r="O61" s="131"/>
      <c r="P61" s="33" t="b">
        <v>1</v>
      </c>
    </row>
    <row r="62" spans="2:16" ht="20.100000000000001" customHeight="1" x14ac:dyDescent="0.25">
      <c r="B62" s="138" t="s">
        <v>91</v>
      </c>
      <c r="C62" s="131"/>
      <c r="D62" s="33" t="b">
        <v>1</v>
      </c>
      <c r="E62" s="130" t="s">
        <v>94</v>
      </c>
      <c r="F62" s="131"/>
      <c r="G62" s="33" t="b">
        <v>1</v>
      </c>
      <c r="H62" s="138" t="s">
        <v>95</v>
      </c>
      <c r="I62" s="131"/>
      <c r="J62" s="33" t="b">
        <v>0</v>
      </c>
      <c r="K62" s="138" t="s">
        <v>96</v>
      </c>
      <c r="L62" s="131"/>
      <c r="M62" s="33" t="b">
        <v>1</v>
      </c>
      <c r="N62" s="139" t="s">
        <v>86</v>
      </c>
      <c r="O62" s="131"/>
      <c r="P62" s="33" t="b">
        <v>1</v>
      </c>
    </row>
    <row r="63" spans="2:16" ht="20.100000000000001" customHeight="1" x14ac:dyDescent="0.25">
      <c r="B63" s="138" t="s">
        <v>97</v>
      </c>
      <c r="C63" s="131"/>
      <c r="D63" s="33" t="b">
        <v>1</v>
      </c>
      <c r="E63" s="130" t="s">
        <v>98</v>
      </c>
      <c r="F63" s="131"/>
      <c r="G63" s="33" t="b">
        <v>1</v>
      </c>
      <c r="H63" s="38"/>
      <c r="I63" s="39"/>
      <c r="J63" s="40"/>
      <c r="K63" s="138" t="s">
        <v>99</v>
      </c>
      <c r="L63" s="131"/>
      <c r="M63" s="33" t="b">
        <v>1</v>
      </c>
      <c r="N63" s="139" t="s">
        <v>167</v>
      </c>
      <c r="O63" s="131"/>
      <c r="P63" s="33" t="b">
        <v>1</v>
      </c>
    </row>
    <row r="64" spans="2:16" ht="20.100000000000001" customHeight="1" x14ac:dyDescent="0.25">
      <c r="B64" s="138" t="s">
        <v>100</v>
      </c>
      <c r="C64" s="131"/>
      <c r="D64" s="33" t="b">
        <v>0</v>
      </c>
      <c r="E64" s="130" t="s">
        <v>101</v>
      </c>
      <c r="F64" s="131"/>
      <c r="G64" s="33" t="b">
        <v>1</v>
      </c>
      <c r="H64" s="41"/>
      <c r="I64" s="42"/>
      <c r="J64" s="43"/>
      <c r="K64" s="140" t="s">
        <v>102</v>
      </c>
      <c r="L64" s="14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0" t="s">
        <v>165</v>
      </c>
      <c r="F65" s="13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2" t="s">
        <v>108</v>
      </c>
      <c r="C69" s="132"/>
      <c r="D69" s="51"/>
      <c r="E69" s="51"/>
      <c r="F69" s="134" t="s">
        <v>109</v>
      </c>
      <c r="G69" s="136" t="s">
        <v>110</v>
      </c>
      <c r="H69" s="51"/>
      <c r="I69" s="132" t="s">
        <v>111</v>
      </c>
      <c r="J69" s="13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3"/>
      <c r="C70" s="133"/>
      <c r="D70" s="55"/>
      <c r="E70" s="56"/>
      <c r="F70" s="135"/>
      <c r="G70" s="137"/>
      <c r="H70" s="57"/>
      <c r="I70" s="133"/>
      <c r="J70" s="13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3">
        <v>-153.709</v>
      </c>
      <c r="D72" s="217">
        <v>-155.42099999999999</v>
      </c>
      <c r="E72" s="79" t="s">
        <v>121</v>
      </c>
      <c r="F72" s="103">
        <v>18.7</v>
      </c>
      <c r="G72" s="217">
        <v>17.45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3">
        <v>-138.31</v>
      </c>
      <c r="D73" s="217">
        <v>-141.249</v>
      </c>
      <c r="E73" s="80" t="s">
        <v>125</v>
      </c>
      <c r="F73" s="104">
        <v>17</v>
      </c>
      <c r="G73" s="218">
        <v>27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3">
        <v>-206.07</v>
      </c>
      <c r="D74" s="217">
        <v>-206.65299999999999</v>
      </c>
      <c r="E74" s="80" t="s">
        <v>130</v>
      </c>
      <c r="F74" s="105">
        <v>20</v>
      </c>
      <c r="G74" s="219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3">
        <v>-112.90600000000001</v>
      </c>
      <c r="D75" s="217">
        <v>-115.807</v>
      </c>
      <c r="E75" s="80" t="s">
        <v>135</v>
      </c>
      <c r="F75" s="105">
        <v>50</v>
      </c>
      <c r="G75" s="219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3">
        <v>23.504000000000001</v>
      </c>
      <c r="D76" s="217">
        <v>21.34</v>
      </c>
      <c r="E76" s="80" t="s">
        <v>140</v>
      </c>
      <c r="F76" s="105">
        <v>40</v>
      </c>
      <c r="G76" s="219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3">
        <v>27.693000000000001</v>
      </c>
      <c r="D77" s="217">
        <v>25.286000000000001</v>
      </c>
      <c r="E77" s="80" t="s">
        <v>145</v>
      </c>
      <c r="F77" s="105">
        <v>170</v>
      </c>
      <c r="G77" s="219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3">
        <v>19.946999999999999</v>
      </c>
      <c r="D78" s="217">
        <v>17.888000000000002</v>
      </c>
      <c r="E78" s="80" t="s">
        <v>150</v>
      </c>
      <c r="F78" s="106"/>
      <c r="G78" s="220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3">
        <v>20.843</v>
      </c>
      <c r="D79" s="217">
        <v>18.760999999999999</v>
      </c>
      <c r="E79" s="79" t="s">
        <v>155</v>
      </c>
      <c r="F79" s="103">
        <v>14</v>
      </c>
      <c r="G79" s="217">
        <v>8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7">
        <v>2.1399999999999998E-5</v>
      </c>
      <c r="D80" s="221">
        <v>2.1299999999999999E-5</v>
      </c>
      <c r="E80" s="80" t="s">
        <v>160</v>
      </c>
      <c r="F80" s="104">
        <v>30</v>
      </c>
      <c r="G80" s="218">
        <v>66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90" t="s">
        <v>164</v>
      </c>
      <c r="C84" s="190"/>
    </row>
    <row r="85" spans="2:16" ht="15" customHeight="1" x14ac:dyDescent="0.25">
      <c r="B85" s="191" t="s">
        <v>193</v>
      </c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86" spans="2:16" ht="15" customHeight="1" x14ac:dyDescent="0.25">
      <c r="B86" s="194" t="s">
        <v>188</v>
      </c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6"/>
    </row>
    <row r="87" spans="2:16" ht="15" customHeight="1" x14ac:dyDescent="0.25">
      <c r="B87" s="194" t="s">
        <v>195</v>
      </c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6"/>
    </row>
    <row r="88" spans="2:16" ht="15" customHeight="1" x14ac:dyDescent="0.25">
      <c r="B88" s="200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2"/>
    </row>
    <row r="89" spans="2:16" ht="15" customHeight="1" x14ac:dyDescent="0.25"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1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6"/>
    </row>
    <row r="91" spans="2:16" ht="15" customHeight="1" x14ac:dyDescent="0.25">
      <c r="B91" s="200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2024-06-28T05:13:33Z</dcterms:modified>
</cp:coreProperties>
</file>