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I18" i="1" l="1"/>
  <c r="D18" i="1"/>
  <c r="C23" i="1" s="1"/>
  <c r="D23" i="1" l="1"/>
  <c r="C25" i="1" s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<sst xmlns="http://schemas.openxmlformats.org/spreadsheetml/2006/main" count="218" uniqueCount="198">
  <si>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</si>
  <si>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</si>
  <si>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</si>
  <si>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</si>
  <si>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</si>
  <si>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</si>
  <si>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</si>
  <si>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</si>
  <si>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</si>
  <si>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</si>
  <si>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</si>
  <si>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</si>
  <si>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</si>
  <si>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</si>
  <si>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</si>
  <si>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</si>
  <si>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</si>
  <si>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</si>
  <si>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</si>
  <si>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</si>
  <si>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</si>
  <si>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</si>
  <si>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</si>
  <si>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</si>
  <si>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</si>
  <si>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</si>
  <si>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</si>
  <si>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</si>
  <si>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</si>
  <si>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</si>
  <si>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</si>
  <si>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</si>
  <si>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</si>
  <si>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</si>
  <si>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</si>
  <si>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</si>
  <si>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</si>
  <si>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</si>
  <si>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</si>
  <si>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</si>
  <si>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</si>
  <si>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</si>
  <si>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</si>
  <si>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</si>
  <si>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</si>
  <si>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</si>
  <si>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</si>
  <si>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</si>
  <si>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</si>
  <si>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</si>
  <si>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</si>
  <si>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</si>
  <si>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</si>
  <si>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</si>
  <si>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</si>
  <si>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</si>
  <si>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</si>
  <si>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</si>
  <si>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</si>
  <si>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</si>
  <si>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</si>
  <si>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</si>
  <si>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</si>
  <si>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</si>
  <si>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</si>
  <si>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</si>
  <si>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</si>
  <si>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</si>
  <si>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</si>
  <si>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</si>
  <si>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</si>
  <si>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</si>
  <si>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</si>
  <si>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</si>
  <si>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</si>
  <si>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</si>
  <si>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</si>
  <si>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</si>
  <si>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</si>
  <si>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</si>
  <si>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</si>
  <si>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</si>
  <si>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</si>
  <si>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</si>
  <si>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</si>
  <si>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</si>
  <si>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</si>
  <si>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</si>
  <si>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</si>
  <si>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</si>
  <si>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</si>
  <si>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</si>
  <si>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</si>
  <si>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</si>
  <si>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</si>
  <si>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</si>
  <si>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</si>
  <si>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</si>
  <si>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</si>
  <si>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</si>
  <si>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</si>
  <si>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</si>
  <si>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</si>
  <si>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</si>
  <si>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</si>
  <si>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</si>
  <si>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</si>
  <si>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</si>
  <si>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</si>
  <si>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</si>
  <si>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</si>
  <si>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</si>
  <si>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</si>
  <si>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</si>
  <si>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</si>
  <si>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</si>
  <si>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</si>
  <si>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</si>
  <si>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</si>
  <si>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</si>
  <si>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</si>
  <si>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</si>
  <si>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</si>
  <si>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</si>
  <si>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</si>
  <si>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</si>
  <si>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</si>
  <si>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</si>
  <si>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</si>
  <si>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</si>
  <si>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</si>
  <si>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</si>
  <si>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</si>
  <si>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</si>
  <si>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</si>
  <si>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</si>
  <si>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</si>
  <si>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</si>
  <si>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</si>
  <si>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</si>
  <si>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</si>
  <si>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</si>
  <si>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</si>
  <si>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</si>
  <si>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</si>
  <si>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</si>
  <si>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</si>
  <si>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</si>
  <si>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</si>
  <si>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</si>
  <si>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</si>
  <si>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</si>
  <si>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</si>
  <si>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</si>
  <si>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</si>
  <si>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</si>
  <si>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</si>
  <si>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</si>
  <si>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</si>
  <si>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</si>
  <si>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</si>
  <si>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</si>
  <si>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</si>
  <si>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</si>
  <si>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</si>
  <si>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</si>
  <si>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</si>
  <si>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</si>
  <si>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</si>
  <si>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</si>
  <si>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</si>
  <si>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</si>
  <si>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</si>
  <si>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</si>
  <si>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</si>
  <si>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</si>
  <si>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</si>
  <si>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</si>
  <si>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</si>
  <si>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</si>
  <si>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2) 돔에어콘, 찬바람 안 나옴 → 꺼둠</t>
    <phoneticPr fontId="3" type="noConversion"/>
  </si>
  <si>
    <t>V</t>
    <phoneticPr fontId="4" type="noConversion"/>
  </si>
  <si>
    <t>TMT</t>
    <phoneticPr fontId="3" type="noConversion"/>
  </si>
  <si>
    <t>BLG</t>
    <phoneticPr fontId="3" type="noConversion"/>
  </si>
  <si>
    <t>현대섭</t>
    <phoneticPr fontId="3" type="noConversion"/>
  </si>
  <si>
    <t>KSP</t>
    <phoneticPr fontId="3" type="noConversion"/>
  </si>
  <si>
    <t>20s/20k 35s/22k 50s/19k</t>
    <phoneticPr fontId="3" type="noConversion"/>
  </si>
  <si>
    <t>20s/13k 35s/15k 50s/16k</t>
    <phoneticPr fontId="3" type="noConversion"/>
  </si>
  <si>
    <t>E</t>
    <phoneticPr fontId="3" type="noConversion"/>
  </si>
  <si>
    <t>NE</t>
    <phoneticPr fontId="3" type="noConversion"/>
  </si>
  <si>
    <t>M_24330-24331:N</t>
    <phoneticPr fontId="3" type="noConversion"/>
  </si>
  <si>
    <t>M_24369-24370:K</t>
    <phoneticPr fontId="3" type="noConversion"/>
  </si>
  <si>
    <t>M_24407-24408:M</t>
    <phoneticPr fontId="3" type="noConversion"/>
  </si>
  <si>
    <t>M_24445-24446:N</t>
    <phoneticPr fontId="3" type="noConversion"/>
  </si>
  <si>
    <t>E</t>
    <phoneticPr fontId="3" type="noConversion"/>
  </si>
  <si>
    <t>1) 후반부에 돔플랫 촬영중 오실레이션이 심하여 멈춤</t>
    <phoneticPr fontId="3" type="noConversion"/>
  </si>
  <si>
    <t>1) 방풍막 제거</t>
    <phoneticPr fontId="3" type="noConversion"/>
  </si>
  <si>
    <t xml:space="preserve">3) 장비실 UPS Fault 메시지 뜸 (Bat.test.failed)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</si>
</sst>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0" fontId="56" fillId="0" borderId="0" xfId="0" applyFont="1" applyProtection="1">
      <alignment vertical="center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  <xf numFmtId="177" fontId="59" fillId="2" borderId="1" xfId="0" applyNumberFormat="1" applyFont="1" applyFill="1" applyBorder="1" applyAlignment="1" applyProtection="1">
      <alignment horizontal="center" vertical="center"/>
      <protection locked="0"/>
    </xf>
    <xf numFmtId="178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48" fillId="5" borderId="21" xfId="0" applyNumberFormat="1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2" sqref="D2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8">
        <v>45457</v>
      </c>
      <c r="D3" s="159"/>
      <c r="E3" s="1"/>
      <c r="F3" s="1"/>
      <c r="G3" s="1"/>
      <c r="H3" s="1"/>
      <c r="I3" s="1"/>
      <c r="J3" s="1"/>
      <c r="K3" s="36" t="s">
        <v>2</v>
      </c>
      <c r="L3" s="160">
        <f>(P31-(P32+P33))/P31*100</f>
        <v>100</v>
      </c>
      <c r="M3" s="160"/>
      <c r="N3" s="36" t="s">
        <v>3</v>
      </c>
      <c r="O3" s="160">
        <f>(P31-P33)/P31*100</f>
        <v>100</v>
      </c>
      <c r="P3" s="160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31">
        <v>0.69791666666666663</v>
      </c>
      <c r="D9" s="132">
        <v>1.6</v>
      </c>
      <c r="E9" s="132">
        <v>12.7</v>
      </c>
      <c r="F9" s="132">
        <v>37</v>
      </c>
      <c r="G9" s="133" t="s">
        <v>188</v>
      </c>
      <c r="H9" s="134">
        <v>1</v>
      </c>
      <c r="I9" s="115">
        <v>58</v>
      </c>
      <c r="J9" s="11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35">
        <v>0.91666666666666663</v>
      </c>
      <c r="D10" s="134">
        <v>1.2</v>
      </c>
      <c r="E10" s="134">
        <v>10.9</v>
      </c>
      <c r="F10" s="134">
        <v>45</v>
      </c>
      <c r="G10" s="115" t="s">
        <v>189</v>
      </c>
      <c r="H10" s="134">
        <v>1.6</v>
      </c>
      <c r="I10" s="136"/>
      <c r="J10" s="117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13">
        <v>0.16666666666666666</v>
      </c>
      <c r="D11" s="114"/>
      <c r="E11" s="114">
        <v>10.5</v>
      </c>
      <c r="F11" s="114">
        <v>43</v>
      </c>
      <c r="G11" s="115" t="s">
        <v>194</v>
      </c>
      <c r="H11" s="114">
        <v>1.3</v>
      </c>
      <c r="I11" s="116"/>
      <c r="J11" s="117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</v>
      </c>
      <c r="E12" s="12">
        <f>AVERAGE(E9:E11)</f>
        <v>11.366666666666667</v>
      </c>
      <c r="F12" s="13">
        <f>AVERAGE(F9:F11)</f>
        <v>41.666666666666664</v>
      </c>
      <c r="G12" s="14"/>
      <c r="H12" s="15">
        <f>AVERAGE(H9:H11)</f>
        <v>1.3</v>
      </c>
      <c r="I12" s="16"/>
      <c r="J12" s="17">
        <f>AVERAGE(J9:J11)</f>
        <v>1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42" t="s">
        <v>182</v>
      </c>
      <c r="F16" s="142" t="s">
        <v>185</v>
      </c>
      <c r="G16" s="142" t="s">
        <v>183</v>
      </c>
      <c r="H16" s="142" t="s">
        <v>182</v>
      </c>
      <c r="I16" s="142" t="s">
        <v>179</v>
      </c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0.65625</v>
      </c>
      <c r="D17" s="105">
        <v>0.65763888888888888</v>
      </c>
      <c r="E17" s="118">
        <v>0.68888888888888899</v>
      </c>
      <c r="F17" s="118">
        <v>0.70833333333333337</v>
      </c>
      <c r="G17" s="118">
        <v>0.75902777777777775</v>
      </c>
      <c r="H17" s="118">
        <v>0.13194444444444445</v>
      </c>
      <c r="I17" s="118">
        <v>0.16250000000000001</v>
      </c>
      <c r="J17" s="87"/>
      <c r="K17" s="87"/>
      <c r="L17" s="87"/>
      <c r="M17" s="87"/>
      <c r="N17" s="87"/>
      <c r="O17" s="87"/>
      <c r="P17" s="105">
        <v>0.19583333333333333</v>
      </c>
    </row>
    <row r="18" spans="2:16" ht="14.1" customHeight="1" x14ac:dyDescent="0.25">
      <c r="B18" s="25" t="s">
        <v>43</v>
      </c>
      <c r="C18" s="106">
        <v>24159</v>
      </c>
      <c r="D18" s="106">
        <f>C18+1</f>
        <v>24160</v>
      </c>
      <c r="E18" s="142">
        <f t="shared" ref="E18" si="0">D19+1</f>
        <v>24171</v>
      </c>
      <c r="F18" s="142">
        <f>E19+1</f>
        <v>24184</v>
      </c>
      <c r="G18" s="142">
        <f>F19+1</f>
        <v>24217</v>
      </c>
      <c r="H18" s="142">
        <f>G19+1</f>
        <v>24452</v>
      </c>
      <c r="I18" s="142">
        <f>H19+1</f>
        <v>24464</v>
      </c>
      <c r="J18" s="87"/>
      <c r="K18" s="86"/>
      <c r="L18" s="86"/>
      <c r="M18" s="86"/>
      <c r="N18" s="86"/>
      <c r="O18" s="86"/>
      <c r="P18" s="106">
        <f>MAX(C18:O19)+1</f>
        <v>24484</v>
      </c>
    </row>
    <row r="19" spans="2:16" ht="14.1" customHeight="1" thickBot="1" x14ac:dyDescent="0.3">
      <c r="B19" s="9" t="s">
        <v>44</v>
      </c>
      <c r="C19" s="88"/>
      <c r="D19" s="106">
        <v>24170</v>
      </c>
      <c r="E19" s="142">
        <v>24183</v>
      </c>
      <c r="F19" s="142">
        <v>24216</v>
      </c>
      <c r="G19" s="142">
        <v>24451</v>
      </c>
      <c r="H19" s="142">
        <v>24463</v>
      </c>
      <c r="I19" s="106">
        <v>24483</v>
      </c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13</v>
      </c>
      <c r="F20" s="23">
        <f t="shared" si="1"/>
        <v>33</v>
      </c>
      <c r="G20" s="23">
        <f t="shared" si="1"/>
        <v>235</v>
      </c>
      <c r="H20" s="23">
        <f t="shared" si="1"/>
        <v>12</v>
      </c>
      <c r="I20" s="23">
        <f t="shared" si="1"/>
        <v>20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6" t="s">
        <v>46</v>
      </c>
      <c r="C22" s="25" t="s">
        <v>21</v>
      </c>
      <c r="D22" s="25" t="s">
        <v>23</v>
      </c>
      <c r="E22" s="25" t="s">
        <v>47</v>
      </c>
      <c r="F22" s="167" t="s">
        <v>48</v>
      </c>
      <c r="G22" s="167"/>
      <c r="H22" s="167"/>
      <c r="I22" s="167"/>
      <c r="J22" s="25" t="s">
        <v>21</v>
      </c>
      <c r="K22" s="25" t="s">
        <v>23</v>
      </c>
      <c r="L22" s="25" t="s">
        <v>47</v>
      </c>
      <c r="M22" s="167" t="s">
        <v>48</v>
      </c>
      <c r="N22" s="167"/>
      <c r="O22" s="167"/>
      <c r="P22" s="167"/>
    </row>
    <row r="23" spans="2:16" ht="13.5" customHeight="1" x14ac:dyDescent="0.25">
      <c r="B23" s="166"/>
      <c r="C23" s="140">
        <f>D18+5</f>
        <v>24165</v>
      </c>
      <c r="D23" s="140">
        <f>C23+2</f>
        <v>24167</v>
      </c>
      <c r="E23" s="133" t="s">
        <v>49</v>
      </c>
      <c r="F23" s="165" t="s">
        <v>186</v>
      </c>
      <c r="G23" s="165"/>
      <c r="H23" s="165"/>
      <c r="I23" s="165"/>
      <c r="J23" s="141"/>
      <c r="K23" s="141"/>
      <c r="L23" s="115" t="s">
        <v>50</v>
      </c>
      <c r="M23" s="165" t="s">
        <v>173</v>
      </c>
      <c r="N23" s="165"/>
      <c r="O23" s="165"/>
      <c r="P23" s="165"/>
    </row>
    <row r="24" spans="2:16" ht="13.5" customHeight="1" x14ac:dyDescent="0.25">
      <c r="B24" s="166"/>
      <c r="C24" s="139"/>
      <c r="D24" s="139"/>
      <c r="E24" s="115" t="s">
        <v>181</v>
      </c>
      <c r="F24" s="165" t="s">
        <v>173</v>
      </c>
      <c r="G24" s="165"/>
      <c r="H24" s="165"/>
      <c r="I24" s="165"/>
      <c r="J24" s="141"/>
      <c r="K24" s="141"/>
      <c r="L24" s="115" t="s">
        <v>52</v>
      </c>
      <c r="M24" s="165" t="s">
        <v>173</v>
      </c>
      <c r="N24" s="165"/>
      <c r="O24" s="165"/>
      <c r="P24" s="165"/>
    </row>
    <row r="25" spans="2:16" ht="13.5" customHeight="1" x14ac:dyDescent="0.25">
      <c r="B25" s="166"/>
      <c r="C25" s="139">
        <f>D23+1</f>
        <v>24168</v>
      </c>
      <c r="D25" s="139">
        <f>C25+2</f>
        <v>24170</v>
      </c>
      <c r="E25" s="115" t="s">
        <v>52</v>
      </c>
      <c r="F25" s="165" t="s">
        <v>187</v>
      </c>
      <c r="G25" s="165"/>
      <c r="H25" s="165"/>
      <c r="I25" s="165"/>
      <c r="J25" s="141"/>
      <c r="K25" s="141"/>
      <c r="L25" s="115" t="s">
        <v>51</v>
      </c>
      <c r="M25" s="165" t="s">
        <v>173</v>
      </c>
      <c r="N25" s="165"/>
      <c r="O25" s="165"/>
      <c r="P25" s="165"/>
    </row>
    <row r="26" spans="2:16" ht="13.5" customHeight="1" x14ac:dyDescent="0.25">
      <c r="B26" s="166"/>
      <c r="C26" s="139"/>
      <c r="D26" s="139"/>
      <c r="E26" s="115" t="s">
        <v>50</v>
      </c>
      <c r="F26" s="165" t="s">
        <v>173</v>
      </c>
      <c r="G26" s="165"/>
      <c r="H26" s="165"/>
      <c r="I26" s="165"/>
      <c r="J26" s="141"/>
      <c r="K26" s="141"/>
      <c r="L26" s="115" t="s">
        <v>49</v>
      </c>
      <c r="M26" s="165" t="s">
        <v>173</v>
      </c>
      <c r="N26" s="165"/>
      <c r="O26" s="165"/>
      <c r="P26" s="16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7" t="s">
        <v>53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0.3979166666666667</v>
      </c>
      <c r="D30" s="103">
        <v>6.3888888888888884E-2</v>
      </c>
      <c r="E30" s="109"/>
      <c r="F30" s="103"/>
      <c r="G30" s="103"/>
      <c r="H30" s="109"/>
      <c r="I30" s="103"/>
      <c r="J30" s="103"/>
      <c r="K30" s="110"/>
      <c r="L30" s="122"/>
      <c r="M30" s="122"/>
      <c r="N30" s="122"/>
      <c r="O30" s="109"/>
      <c r="P30" s="108">
        <f>SUM(C30:J30,L30:N30)</f>
        <v>0.46180555555555558</v>
      </c>
    </row>
    <row r="31" spans="2:16" ht="14.1" customHeight="1" x14ac:dyDescent="0.25">
      <c r="B31" s="26" t="s">
        <v>172</v>
      </c>
      <c r="C31" s="125">
        <v>0.37291666666666662</v>
      </c>
      <c r="D31" s="123">
        <v>5.0694444444444452E-2</v>
      </c>
      <c r="E31" s="100"/>
      <c r="F31" s="100"/>
      <c r="G31" s="100"/>
      <c r="H31" s="100"/>
      <c r="I31" s="100"/>
      <c r="J31" s="100"/>
      <c r="K31" s="123">
        <v>4.1666666666666664E-2</v>
      </c>
      <c r="L31" s="100"/>
      <c r="M31" s="100"/>
      <c r="N31" s="100"/>
      <c r="O31" s="101"/>
      <c r="P31" s="143">
        <f>SUM(C31:N31)</f>
        <v>0.46527777777777773</v>
      </c>
    </row>
    <row r="32" spans="2:16" ht="14.1" customHeight="1" x14ac:dyDescent="0.25">
      <c r="B32" s="26" t="s">
        <v>68</v>
      </c>
      <c r="C32" s="137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143">
        <f>SUM(C32:N32)</f>
        <v>0</v>
      </c>
    </row>
    <row r="33" spans="2:16" ht="14.1" customHeight="1" thickBot="1" x14ac:dyDescent="0.3">
      <c r="B33" s="26" t="s">
        <v>69</v>
      </c>
      <c r="C33" s="138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144">
        <f>SUM(C33:N33)</f>
        <v>0</v>
      </c>
    </row>
    <row r="34" spans="2:16" ht="14.1" customHeight="1" x14ac:dyDescent="0.25">
      <c r="B34" s="73" t="s">
        <v>170</v>
      </c>
      <c r="C34" s="95">
        <f>C31-C32-C33</f>
        <v>0.37291666666666662</v>
      </c>
      <c r="D34" s="95">
        <f t="shared" ref="D34:P34" si="2">D31-D32-D33</f>
        <v>5.0694444444444452E-2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4.1666666666666664E-2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0.46527777777777773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3" t="s">
        <v>70</v>
      </c>
      <c r="C36" s="169" t="s">
        <v>190</v>
      </c>
      <c r="D36" s="169"/>
      <c r="E36" s="168" t="s">
        <v>191</v>
      </c>
      <c r="F36" s="168"/>
      <c r="G36" s="168" t="s">
        <v>192</v>
      </c>
      <c r="H36" s="168"/>
      <c r="I36" s="168" t="s">
        <v>193</v>
      </c>
      <c r="J36" s="168"/>
      <c r="K36" s="168"/>
      <c r="L36" s="168"/>
      <c r="M36" s="168"/>
      <c r="N36" s="168"/>
      <c r="O36" s="168"/>
      <c r="P36" s="168"/>
    </row>
    <row r="37" spans="2:16" ht="18" customHeight="1" x14ac:dyDescent="0.25">
      <c r="B37" s="184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84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 x14ac:dyDescent="0.25">
      <c r="B39" s="184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84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85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195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9"/>
      <c r="C52" s="200"/>
      <c r="D52" s="178"/>
      <c r="E52" s="178"/>
      <c r="F52" s="178"/>
      <c r="G52" s="200"/>
      <c r="H52" s="200"/>
      <c r="I52" s="200"/>
      <c r="J52" s="200"/>
      <c r="K52" s="200"/>
      <c r="L52" s="200"/>
      <c r="M52" s="200"/>
      <c r="N52" s="200"/>
      <c r="O52" s="200"/>
      <c r="P52" s="201"/>
    </row>
    <row r="53" spans="2:16" ht="14.1" customHeight="1" thickTop="1" thickBot="1" x14ac:dyDescent="0.3">
      <c r="B53" s="202" t="s">
        <v>169</v>
      </c>
      <c r="C53" s="203"/>
      <c r="D53" s="111"/>
      <c r="E53" s="111"/>
      <c r="F53" s="107"/>
      <c r="G53" s="206"/>
      <c r="H53" s="207"/>
      <c r="I53" s="207"/>
      <c r="J53" s="207"/>
      <c r="K53" s="207"/>
      <c r="L53" s="207"/>
      <c r="M53" s="207"/>
      <c r="N53" s="207"/>
      <c r="O53" s="207"/>
      <c r="P53" s="208"/>
    </row>
    <row r="54" spans="2:16" ht="14.1" customHeight="1" thickTop="1" thickBot="1" x14ac:dyDescent="0.3">
      <c r="B54" s="204" t="s">
        <v>168</v>
      </c>
      <c r="C54" s="205"/>
      <c r="D54" s="205"/>
      <c r="E54" s="205"/>
      <c r="F54" s="124">
        <v>1305</v>
      </c>
      <c r="G54" s="209"/>
      <c r="H54" s="210"/>
      <c r="I54" s="210"/>
      <c r="J54" s="210"/>
      <c r="K54" s="210"/>
      <c r="L54" s="210"/>
      <c r="M54" s="210"/>
      <c r="N54" s="210"/>
      <c r="O54" s="210"/>
      <c r="P54" s="211"/>
    </row>
    <row r="55" spans="2:16" ht="13.5" customHeight="1" thickTop="1" x14ac:dyDescent="0.25"/>
    <row r="56" spans="2:16" ht="17.25" customHeight="1" x14ac:dyDescent="0.25">
      <c r="B56" s="186" t="s">
        <v>72</v>
      </c>
      <c r="C56" s="18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7" t="s">
        <v>73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9"/>
      <c r="N57" s="190" t="s">
        <v>74</v>
      </c>
      <c r="O57" s="188"/>
      <c r="P57" s="191"/>
    </row>
    <row r="58" spans="2:16" ht="17.100000000000001" customHeight="1" x14ac:dyDescent="0.25">
      <c r="B58" s="192" t="s">
        <v>75</v>
      </c>
      <c r="C58" s="193"/>
      <c r="D58" s="194"/>
      <c r="E58" s="192" t="s">
        <v>76</v>
      </c>
      <c r="F58" s="193"/>
      <c r="G58" s="194"/>
      <c r="H58" s="193" t="s">
        <v>77</v>
      </c>
      <c r="I58" s="193"/>
      <c r="J58" s="193"/>
      <c r="K58" s="195" t="s">
        <v>78</v>
      </c>
      <c r="L58" s="193"/>
      <c r="M58" s="196"/>
      <c r="N58" s="197"/>
      <c r="O58" s="193"/>
      <c r="P58" s="198"/>
    </row>
    <row r="59" spans="2:16" ht="20.100000000000001" customHeight="1" x14ac:dyDescent="0.25">
      <c r="B59" s="212" t="s">
        <v>79</v>
      </c>
      <c r="C59" s="213"/>
      <c r="D59" s="33" t="b">
        <v>1</v>
      </c>
      <c r="E59" s="212" t="s">
        <v>80</v>
      </c>
      <c r="F59" s="213"/>
      <c r="G59" s="33" t="b">
        <v>1</v>
      </c>
      <c r="H59" s="214" t="s">
        <v>81</v>
      </c>
      <c r="I59" s="213"/>
      <c r="J59" s="33" t="b">
        <v>1</v>
      </c>
      <c r="K59" s="214" t="s">
        <v>82</v>
      </c>
      <c r="L59" s="213"/>
      <c r="M59" s="33" t="b">
        <v>1</v>
      </c>
      <c r="N59" s="215" t="s">
        <v>83</v>
      </c>
      <c r="O59" s="213"/>
      <c r="P59" s="33" t="b">
        <v>1</v>
      </c>
    </row>
    <row r="60" spans="2:16" ht="20.100000000000001" customHeight="1" x14ac:dyDescent="0.25">
      <c r="B60" s="212" t="s">
        <v>84</v>
      </c>
      <c r="C60" s="213"/>
      <c r="D60" s="33" t="b">
        <v>1</v>
      </c>
      <c r="E60" s="212" t="s">
        <v>85</v>
      </c>
      <c r="F60" s="213"/>
      <c r="G60" s="33" t="b">
        <v>1</v>
      </c>
      <c r="H60" s="214" t="s">
        <v>86</v>
      </c>
      <c r="I60" s="213"/>
      <c r="J60" s="33" t="b">
        <v>1</v>
      </c>
      <c r="K60" s="214" t="s">
        <v>87</v>
      </c>
      <c r="L60" s="213"/>
      <c r="M60" s="33" t="b">
        <v>1</v>
      </c>
      <c r="N60" s="215" t="s">
        <v>88</v>
      </c>
      <c r="O60" s="213"/>
      <c r="P60" s="33" t="b">
        <v>1</v>
      </c>
    </row>
    <row r="61" spans="2:16" ht="20.100000000000001" customHeight="1" x14ac:dyDescent="0.25">
      <c r="B61" s="212" t="s">
        <v>89</v>
      </c>
      <c r="C61" s="213"/>
      <c r="D61" s="33" t="b">
        <v>1</v>
      </c>
      <c r="E61" s="212" t="s">
        <v>90</v>
      </c>
      <c r="F61" s="213"/>
      <c r="G61" s="33" t="b">
        <v>1</v>
      </c>
      <c r="H61" s="214" t="s">
        <v>91</v>
      </c>
      <c r="I61" s="213"/>
      <c r="J61" s="33" t="b">
        <v>1</v>
      </c>
      <c r="K61" s="214" t="s">
        <v>92</v>
      </c>
      <c r="L61" s="213"/>
      <c r="M61" s="33" t="b">
        <v>1</v>
      </c>
      <c r="N61" s="215" t="s">
        <v>93</v>
      </c>
      <c r="O61" s="213"/>
      <c r="P61" s="33" t="b">
        <v>1</v>
      </c>
    </row>
    <row r="62" spans="2:16" ht="20.100000000000001" customHeight="1" x14ac:dyDescent="0.25">
      <c r="B62" s="214" t="s">
        <v>91</v>
      </c>
      <c r="C62" s="213"/>
      <c r="D62" s="33" t="b">
        <v>1</v>
      </c>
      <c r="E62" s="212" t="s">
        <v>94</v>
      </c>
      <c r="F62" s="213"/>
      <c r="G62" s="33" t="b">
        <v>1</v>
      </c>
      <c r="H62" s="214" t="s">
        <v>95</v>
      </c>
      <c r="I62" s="213"/>
      <c r="J62" s="33" t="b">
        <v>0</v>
      </c>
      <c r="K62" s="214" t="s">
        <v>96</v>
      </c>
      <c r="L62" s="213"/>
      <c r="M62" s="33" t="b">
        <v>1</v>
      </c>
      <c r="N62" s="215" t="s">
        <v>86</v>
      </c>
      <c r="O62" s="213"/>
      <c r="P62" s="33" t="b">
        <v>1</v>
      </c>
    </row>
    <row r="63" spans="2:16" ht="20.100000000000001" customHeight="1" x14ac:dyDescent="0.25">
      <c r="B63" s="214" t="s">
        <v>97</v>
      </c>
      <c r="C63" s="213"/>
      <c r="D63" s="33" t="b">
        <v>1</v>
      </c>
      <c r="E63" s="212" t="s">
        <v>98</v>
      </c>
      <c r="F63" s="213"/>
      <c r="G63" s="33" t="b">
        <v>1</v>
      </c>
      <c r="H63" s="38"/>
      <c r="I63" s="39"/>
      <c r="J63" s="40"/>
      <c r="K63" s="214" t="s">
        <v>99</v>
      </c>
      <c r="L63" s="213"/>
      <c r="M63" s="33" t="b">
        <v>1</v>
      </c>
      <c r="N63" s="215" t="s">
        <v>167</v>
      </c>
      <c r="O63" s="213"/>
      <c r="P63" s="33" t="b">
        <v>1</v>
      </c>
    </row>
    <row r="64" spans="2:16" ht="20.100000000000001" customHeight="1" x14ac:dyDescent="0.25">
      <c r="B64" s="214" t="s">
        <v>100</v>
      </c>
      <c r="C64" s="213"/>
      <c r="D64" s="33" t="b">
        <v>0</v>
      </c>
      <c r="E64" s="212" t="s">
        <v>101</v>
      </c>
      <c r="F64" s="213"/>
      <c r="G64" s="33" t="b">
        <v>1</v>
      </c>
      <c r="H64" s="41"/>
      <c r="I64" s="42"/>
      <c r="J64" s="43"/>
      <c r="K64" s="222" t="s">
        <v>102</v>
      </c>
      <c r="L64" s="223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12" t="s">
        <v>165</v>
      </c>
      <c r="F65" s="213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6" t="s">
        <v>108</v>
      </c>
      <c r="C69" s="216"/>
      <c r="D69" s="51"/>
      <c r="E69" s="51"/>
      <c r="F69" s="218" t="s">
        <v>109</v>
      </c>
      <c r="G69" s="220" t="s">
        <v>110</v>
      </c>
      <c r="H69" s="51"/>
      <c r="I69" s="216" t="s">
        <v>111</v>
      </c>
      <c r="J69" s="21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7"/>
      <c r="C70" s="217"/>
      <c r="D70" s="55"/>
      <c r="E70" s="56"/>
      <c r="F70" s="219"/>
      <c r="G70" s="221"/>
      <c r="H70" s="57"/>
      <c r="I70" s="217"/>
      <c r="J70" s="21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6">
        <v>-153.499</v>
      </c>
      <c r="D72" s="96">
        <v>-154.18</v>
      </c>
      <c r="E72" s="79" t="s">
        <v>121</v>
      </c>
      <c r="F72" s="96">
        <v>18.899999999999999</v>
      </c>
      <c r="G72" s="126">
        <v>18.399999999999999</v>
      </c>
      <c r="H72" s="119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-137.80199999999999</v>
      </c>
      <c r="D73" s="96">
        <v>-139.38999999999999</v>
      </c>
      <c r="E73" s="80" t="s">
        <v>125</v>
      </c>
      <c r="F73" s="98">
        <v>29</v>
      </c>
      <c r="G73" s="127">
        <v>30.2</v>
      </c>
      <c r="H73" s="119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-205.959</v>
      </c>
      <c r="D74" s="96">
        <v>-206.31</v>
      </c>
      <c r="E74" s="80" t="s">
        <v>130</v>
      </c>
      <c r="F74" s="99">
        <v>20</v>
      </c>
      <c r="G74" s="128">
        <v>20</v>
      </c>
      <c r="H74" s="119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-113.004</v>
      </c>
      <c r="D75" s="96">
        <v>-113.65</v>
      </c>
      <c r="E75" s="80" t="s">
        <v>135</v>
      </c>
      <c r="F75" s="99">
        <v>50</v>
      </c>
      <c r="G75" s="128">
        <v>50</v>
      </c>
      <c r="H75" s="120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23.757000000000001</v>
      </c>
      <c r="D76" s="96">
        <v>23.43</v>
      </c>
      <c r="E76" s="80" t="s">
        <v>140</v>
      </c>
      <c r="F76" s="99">
        <v>40</v>
      </c>
      <c r="G76" s="128">
        <v>40</v>
      </c>
      <c r="H76" s="120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28.03</v>
      </c>
      <c r="D77" s="96">
        <v>27.58</v>
      </c>
      <c r="E77" s="80" t="s">
        <v>145</v>
      </c>
      <c r="F77" s="99">
        <v>170</v>
      </c>
      <c r="G77" s="128">
        <v>170</v>
      </c>
      <c r="H77" s="119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20.173999999999999</v>
      </c>
      <c r="D78" s="96">
        <v>19.899999999999999</v>
      </c>
      <c r="E78" s="80" t="s">
        <v>150</v>
      </c>
      <c r="F78" s="112"/>
      <c r="G78" s="129"/>
      <c r="H78" s="119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21.113</v>
      </c>
      <c r="D79" s="96">
        <v>20.79</v>
      </c>
      <c r="E79" s="79" t="s">
        <v>155</v>
      </c>
      <c r="F79" s="96">
        <v>16.600000000000001</v>
      </c>
      <c r="G79" s="126">
        <v>11.2</v>
      </c>
      <c r="H79" s="119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2.0800000000000001E-5</v>
      </c>
      <c r="D80" s="97">
        <v>2.0800000000000001E-5</v>
      </c>
      <c r="E80" s="80" t="s">
        <v>160</v>
      </c>
      <c r="F80" s="98">
        <v>35</v>
      </c>
      <c r="G80" s="127">
        <v>50.3</v>
      </c>
      <c r="H80" s="119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30"/>
      <c r="G81" s="121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61" t="s">
        <v>164</v>
      </c>
      <c r="C84" s="161"/>
    </row>
    <row r="85" spans="2:16" ht="15" customHeight="1" x14ac:dyDescent="0.25">
      <c r="B85" s="162" t="s">
        <v>196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25">
      <c r="B86" s="151" t="s">
        <v>180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 t="s">
        <v>197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54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6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2024-06-15T04:49:51Z</dcterms:modified>
</cp:coreProperties>
</file>