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D19" i="1" l="1"/>
  <c r="G18" i="1" l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<sst xmlns="http://schemas.openxmlformats.org/spreadsheetml/2006/main" count="218" uniqueCount="196">
  <si>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</si>
  <si>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</si>
  <si>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</si>
  <si>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</si>
  <si>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</si>
  <si>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</si>
  <si>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</si>
  <si>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</si>
  <si>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</si>
  <si>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</si>
  <si>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</si>
  <si>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</si>
  <si>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</si>
  <si>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</si>
  <si>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</si>
  <si>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</si>
  <si>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</si>
  <si>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</si>
  <si>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</si>
  <si>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</si>
  <si>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</si>
  <si>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</si>
  <si>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</si>
  <si>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</si>
  <si>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</si>
  <si>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</si>
  <si>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</si>
  <si>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</si>
  <si>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</si>
  <si>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</si>
  <si>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</si>
  <si>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</si>
  <si>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</si>
  <si>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</si>
  <si>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</si>
  <si>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</si>
  <si>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</si>
  <si>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</si>
  <si>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</si>
  <si>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</si>
  <si>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</si>
  <si>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</si>
  <si>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</si>
  <si>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</si>
  <si>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</si>
  <si>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</si>
  <si>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</si>
  <si>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</si>
  <si>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</si>
  <si>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</si>
  <si>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</si>
  <si>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</si>
  <si>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</si>
  <si>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</si>
  <si>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</si>
  <si>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</si>
  <si>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</si>
  <si>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</si>
  <si>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</si>
  <si>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</si>
  <si>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</si>
  <si>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</si>
  <si>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</si>
  <si>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</si>
  <si>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</si>
  <si>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</si>
  <si>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</si>
  <si>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</si>
  <si>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</si>
  <si>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</si>
  <si>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</si>
  <si>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</si>
  <si>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</si>
  <si>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</si>
  <si>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</si>
  <si>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</si>
  <si>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</si>
  <si>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</si>
  <si>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</si>
  <si>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</si>
  <si>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</si>
  <si>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</si>
  <si>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</si>
  <si>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</si>
  <si>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</si>
  <si>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</si>
  <si>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</si>
  <si>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</si>
  <si>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</si>
  <si>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</si>
  <si>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</si>
  <si>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</si>
  <si>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</si>
  <si>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</si>
  <si>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</si>
  <si>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</si>
  <si>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</si>
  <si>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</si>
  <si>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</si>
  <si>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</si>
  <si>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</si>
  <si>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</si>
  <si>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</si>
  <si>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</si>
  <si>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</si>
  <si>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</si>
  <si>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</si>
  <si>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</si>
  <si>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</si>
  <si>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</si>
  <si>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</si>
  <si>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</si>
  <si>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</si>
  <si>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</si>
  <si>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</si>
  <si>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</si>
  <si>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</si>
  <si>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</si>
  <si>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</si>
  <si>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</si>
  <si>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</si>
  <si>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</si>
  <si>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</si>
  <si>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</si>
  <si>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</si>
  <si>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</si>
  <si>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</si>
  <si>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</si>
  <si>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</si>
  <si>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</si>
  <si>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</si>
  <si>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</si>
  <si>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</si>
  <si>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</si>
  <si>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</si>
  <si>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</si>
  <si>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</si>
  <si>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</si>
  <si>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</si>
  <si>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</si>
  <si>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</si>
  <si>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</si>
  <si>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</si>
  <si>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</si>
  <si>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</si>
  <si>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</si>
  <si>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</si>
  <si>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</si>
  <si>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</si>
  <si>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</si>
  <si>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</si>
  <si>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</si>
  <si>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</si>
  <si>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</si>
  <si>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</si>
  <si>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</si>
  <si>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</si>
  <si>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</si>
  <si>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</si>
  <si>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</si>
  <si>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</si>
  <si>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</si>
  <si>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</si>
  <si>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</si>
  <si>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</si>
  <si>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</si>
  <si>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</si>
  <si>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</si>
  <si>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</si>
  <si>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</si>
  <si>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</si>
  <si>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</si>
  <si>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</si>
  <si>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</si>
  <si>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</si>
  <si>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</si>
  <si>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</si>
  <si>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</si>
  <si>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</si>
  <si>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</si>
  <si>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</si>
  <si>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V</t>
    <phoneticPr fontId="4" type="noConversion"/>
  </si>
  <si>
    <t>TMT</t>
    <phoneticPr fontId="3" type="noConversion"/>
  </si>
  <si>
    <t>BLG</t>
    <phoneticPr fontId="3" type="noConversion"/>
  </si>
  <si>
    <t>DIR-KSP</t>
    <phoneticPr fontId="3" type="noConversion"/>
  </si>
  <si>
    <t>NW</t>
    <phoneticPr fontId="3" type="noConversion"/>
  </si>
  <si>
    <t>W</t>
    <phoneticPr fontId="3" type="noConversion"/>
  </si>
  <si>
    <t xml:space="preserve">2) 돔에어콘, 찬바람 안 나옴 → 꺼둠, 현지 오후 재확인 결과 : 여전히 실외기로부터 돔내로 들어오는 바람통풍구에선 찬바람이 느껴지지 않음. </t>
    <phoneticPr fontId="3" type="noConversion"/>
  </si>
  <si>
    <t>M_023485-023486:T</t>
    <phoneticPr fontId="3" type="noConversion"/>
  </si>
  <si>
    <t>M_023493-023494:M</t>
    <phoneticPr fontId="3" type="noConversion"/>
  </si>
  <si>
    <t xml:space="preserve"> [18:50] 구름으로 중단후 대기 [20:10]재개  [00:10]고습으로 중단후대기</t>
    <phoneticPr fontId="3" type="noConversion"/>
  </si>
  <si>
    <t xml:space="preserve">    위험하다고 생각되어, 해당 부분 정돈하고, 방풍막 분리후 관측함. 해당봉이 바람으로 롤러에서 분리된건지, 아니면 그외의 경우인지 확인 필요.  </t>
    <phoneticPr fontId="3" type="noConversion"/>
  </si>
  <si>
    <t>4) [18:50] 방풍막, 차곡차곡 말려져 놓이는 받침대에 있어야할 봉(맨아래)이 장소 이탈(즉, 받침대위에서 벗어나, 돔 안쪽으로 축 처진채로 돔 Rotation),</t>
    <phoneticPr fontId="3" type="noConversion"/>
  </si>
  <si>
    <t>1) (초반)방풍막 연결 → (초중반)방풍막 분리</t>
    <phoneticPr fontId="3" type="noConversion"/>
  </si>
  <si>
    <t xml:space="preserve">3) Skyjack 배터리 점검 결과, 4개 가운데 1개 배터리의 (+)Node는 육안상 비정상, 그 노드와 연결되는 Wire는 단선. 해당품 수리되면 추가 확인예정  </t>
    <phoneticPr fontId="3" type="noConversion"/>
  </si>
  <si>
    <t xml:space="preserve">    돔셔터 레일및 방풍막 롤러 확인은 물론 가능한, 그 봉에 롤러 체결 예정 (이르면 수요일 오후 Shift 시점에, 단, Skyjack복구가 언제 될지가 변수)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</si>
</sst>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5" fillId="0" borderId="0" xfId="0" applyFont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E5" sqref="E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6">
        <v>45454</v>
      </c>
      <c r="D3" s="147"/>
      <c r="E3" s="1"/>
      <c r="F3" s="1"/>
      <c r="G3" s="1"/>
      <c r="H3" s="1"/>
      <c r="I3" s="1"/>
      <c r="J3" s="1"/>
      <c r="K3" s="36" t="s">
        <v>2</v>
      </c>
      <c r="L3" s="148">
        <f>(P31-(P32+P33))/P31*100</f>
        <v>57.348703170028827</v>
      </c>
      <c r="M3" s="148"/>
      <c r="N3" s="36" t="s">
        <v>3</v>
      </c>
      <c r="O3" s="148">
        <f>(P31-P33)/P31*100</f>
        <v>100</v>
      </c>
      <c r="P3" s="148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>
        <v>1.33</v>
      </c>
      <c r="E9" s="108">
        <v>11</v>
      </c>
      <c r="F9" s="108">
        <v>44</v>
      </c>
      <c r="G9" s="109" t="s">
        <v>185</v>
      </c>
      <c r="H9" s="110">
        <v>7.7</v>
      </c>
      <c r="I9" s="132">
        <v>24.6</v>
      </c>
      <c r="J9" s="11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5">
        <v>0.91666666666666663</v>
      </c>
      <c r="D10" s="110">
        <v>3.5</v>
      </c>
      <c r="E10" s="110">
        <v>4</v>
      </c>
      <c r="F10" s="110">
        <v>73</v>
      </c>
      <c r="G10" s="134" t="s">
        <v>186</v>
      </c>
      <c r="H10" s="110">
        <v>3.2</v>
      </c>
      <c r="I10" s="116"/>
      <c r="J10" s="11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5">
        <v>0.125</v>
      </c>
      <c r="D11" s="216"/>
      <c r="E11" s="216">
        <v>3</v>
      </c>
      <c r="F11" s="216">
        <v>90</v>
      </c>
      <c r="G11" s="134" t="s">
        <v>186</v>
      </c>
      <c r="H11" s="216">
        <v>6</v>
      </c>
      <c r="I11" s="217"/>
      <c r="J11" s="111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2.415</v>
      </c>
      <c r="E12" s="12">
        <f>AVERAGE(E9:E11)</f>
        <v>6</v>
      </c>
      <c r="F12" s="13">
        <f>AVERAGE(F9:F11)</f>
        <v>69</v>
      </c>
      <c r="G12" s="14"/>
      <c r="H12" s="15">
        <f>AVERAGE(H9:H11)</f>
        <v>5.6333333333333329</v>
      </c>
      <c r="I12" s="16"/>
      <c r="J12" s="17">
        <f>AVERAGE(J9:J11)</f>
        <v>2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182</v>
      </c>
      <c r="F16" s="106" t="s">
        <v>184</v>
      </c>
      <c r="G16" s="106" t="s">
        <v>183</v>
      </c>
      <c r="H16" s="106" t="s">
        <v>179</v>
      </c>
      <c r="I16" s="106"/>
      <c r="J16" s="10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0.61875000000000002</v>
      </c>
      <c r="D17" s="105">
        <v>0.62152777777777779</v>
      </c>
      <c r="E17" s="127">
        <v>0.67499999999999993</v>
      </c>
      <c r="F17" s="105">
        <v>0.70138888888888884</v>
      </c>
      <c r="G17" s="105">
        <v>0.7597222222222223</v>
      </c>
      <c r="H17" s="105">
        <v>0.12152777777777778</v>
      </c>
      <c r="I17" s="87"/>
      <c r="J17" s="87"/>
      <c r="K17" s="87"/>
      <c r="L17" s="87"/>
      <c r="M17" s="87"/>
      <c r="N17" s="87"/>
      <c r="O17" s="87"/>
      <c r="P17" s="105">
        <v>0.12847222222222224</v>
      </c>
    </row>
    <row r="18" spans="2:16" ht="14.1" customHeight="1" x14ac:dyDescent="0.25">
      <c r="B18" s="25" t="s">
        <v>43</v>
      </c>
      <c r="C18" s="106">
        <v>23320</v>
      </c>
      <c r="D18" s="106">
        <f>C18+1</f>
        <v>23321</v>
      </c>
      <c r="E18" s="106">
        <f t="shared" ref="E18" si="0">D19+1</f>
        <v>23326</v>
      </c>
      <c r="F18" s="106">
        <f>E19+1</f>
        <v>23341</v>
      </c>
      <c r="G18" s="106">
        <f>F19+1</f>
        <v>23377</v>
      </c>
      <c r="H18" s="106">
        <f>G19+1</f>
        <v>23496</v>
      </c>
      <c r="I18" s="106"/>
      <c r="J18" s="106"/>
      <c r="K18" s="86"/>
      <c r="L18" s="86"/>
      <c r="M18" s="86"/>
      <c r="N18" s="87"/>
      <c r="O18" s="86"/>
      <c r="P18" s="106">
        <f>MAX(C18:O19)+1</f>
        <v>23501</v>
      </c>
    </row>
    <row r="19" spans="2:16" ht="14.1" customHeight="1" thickBot="1" x14ac:dyDescent="0.3">
      <c r="B19" s="9" t="s">
        <v>44</v>
      </c>
      <c r="C19" s="88"/>
      <c r="D19" s="106">
        <f>D18+4</f>
        <v>23325</v>
      </c>
      <c r="E19" s="106">
        <v>23340</v>
      </c>
      <c r="F19" s="106">
        <v>23376</v>
      </c>
      <c r="G19" s="106">
        <v>23495</v>
      </c>
      <c r="H19" s="106">
        <f>H18+4</f>
        <v>23500</v>
      </c>
      <c r="I19" s="106"/>
      <c r="J19" s="106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15</v>
      </c>
      <c r="F20" s="23">
        <f t="shared" si="1"/>
        <v>36</v>
      </c>
      <c r="G20" s="23">
        <f t="shared" si="1"/>
        <v>119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4" t="s">
        <v>46</v>
      </c>
      <c r="C22" s="25" t="s">
        <v>21</v>
      </c>
      <c r="D22" s="25" t="s">
        <v>23</v>
      </c>
      <c r="E22" s="25" t="s">
        <v>47</v>
      </c>
      <c r="F22" s="155" t="s">
        <v>48</v>
      </c>
      <c r="G22" s="155"/>
      <c r="H22" s="155"/>
      <c r="I22" s="155"/>
      <c r="J22" s="25" t="s">
        <v>21</v>
      </c>
      <c r="K22" s="25" t="s">
        <v>23</v>
      </c>
      <c r="L22" s="25" t="s">
        <v>47</v>
      </c>
      <c r="M22" s="155" t="s">
        <v>48</v>
      </c>
      <c r="N22" s="155"/>
      <c r="O22" s="155"/>
      <c r="P22" s="155"/>
    </row>
    <row r="23" spans="2:16" ht="13.5" customHeight="1" x14ac:dyDescent="0.25">
      <c r="B23" s="154"/>
      <c r="C23" s="125"/>
      <c r="D23" s="125"/>
      <c r="E23" s="109" t="s">
        <v>49</v>
      </c>
      <c r="F23" s="153" t="s">
        <v>173</v>
      </c>
      <c r="G23" s="153"/>
      <c r="H23" s="153"/>
      <c r="I23" s="153"/>
      <c r="J23" s="113"/>
      <c r="K23" s="113"/>
      <c r="L23" s="112" t="s">
        <v>50</v>
      </c>
      <c r="M23" s="153" t="s">
        <v>173</v>
      </c>
      <c r="N23" s="153"/>
      <c r="O23" s="153"/>
      <c r="P23" s="153"/>
    </row>
    <row r="24" spans="2:16" ht="13.5" customHeight="1" x14ac:dyDescent="0.25">
      <c r="B24" s="154"/>
      <c r="C24" s="126"/>
      <c r="D24" s="126"/>
      <c r="E24" s="112" t="s">
        <v>181</v>
      </c>
      <c r="F24" s="153" t="s">
        <v>173</v>
      </c>
      <c r="G24" s="153"/>
      <c r="H24" s="153"/>
      <c r="I24" s="153"/>
      <c r="J24" s="113"/>
      <c r="K24" s="113"/>
      <c r="L24" s="112" t="s">
        <v>52</v>
      </c>
      <c r="M24" s="153" t="s">
        <v>173</v>
      </c>
      <c r="N24" s="153"/>
      <c r="O24" s="153"/>
      <c r="P24" s="153"/>
    </row>
    <row r="25" spans="2:16" ht="13.5" customHeight="1" x14ac:dyDescent="0.25">
      <c r="B25" s="154"/>
      <c r="C25" s="126"/>
      <c r="D25" s="126"/>
      <c r="E25" s="112" t="s">
        <v>52</v>
      </c>
      <c r="F25" s="153" t="s">
        <v>173</v>
      </c>
      <c r="G25" s="153"/>
      <c r="H25" s="153"/>
      <c r="I25" s="153"/>
      <c r="J25" s="113"/>
      <c r="K25" s="113"/>
      <c r="L25" s="112" t="s">
        <v>51</v>
      </c>
      <c r="M25" s="153" t="s">
        <v>173</v>
      </c>
      <c r="N25" s="153"/>
      <c r="O25" s="153"/>
      <c r="P25" s="153"/>
    </row>
    <row r="26" spans="2:16" ht="13.5" customHeight="1" x14ac:dyDescent="0.25">
      <c r="B26" s="154"/>
      <c r="C26" s="126"/>
      <c r="D26" s="126"/>
      <c r="E26" s="112" t="s">
        <v>50</v>
      </c>
      <c r="F26" s="153" t="s">
        <v>173</v>
      </c>
      <c r="G26" s="153"/>
      <c r="H26" s="153"/>
      <c r="I26" s="153"/>
      <c r="J26" s="113"/>
      <c r="K26" s="113"/>
      <c r="L26" s="112" t="s">
        <v>49</v>
      </c>
      <c r="M26" s="153" t="s">
        <v>173</v>
      </c>
      <c r="N26" s="153"/>
      <c r="O26" s="153"/>
      <c r="P26" s="15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5" t="s">
        <v>53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0.3972222222222222</v>
      </c>
      <c r="D30" s="103"/>
      <c r="E30" s="119"/>
      <c r="F30" s="103"/>
      <c r="G30" s="103"/>
      <c r="H30" s="119"/>
      <c r="I30" s="103"/>
      <c r="J30" s="103"/>
      <c r="K30" s="120"/>
      <c r="L30" s="212"/>
      <c r="M30" s="212"/>
      <c r="N30" s="212">
        <v>6.458333333333334E-2</v>
      </c>
      <c r="O30" s="119"/>
      <c r="P30" s="117">
        <f>SUM(C30:J30,L30:N30)</f>
        <v>0.46180555555555552</v>
      </c>
    </row>
    <row r="31" spans="2:16" ht="14.1" customHeight="1" x14ac:dyDescent="0.25">
      <c r="B31" s="26" t="s">
        <v>172</v>
      </c>
      <c r="C31" s="213">
        <v>0.3972222222222222</v>
      </c>
      <c r="D31" s="214">
        <v>5.8333333333333327E-2</v>
      </c>
      <c r="E31" s="100"/>
      <c r="F31" s="100"/>
      <c r="G31" s="100"/>
      <c r="H31" s="100"/>
      <c r="I31" s="100"/>
      <c r="J31" s="100"/>
      <c r="K31" s="214">
        <v>2.6388888888888889E-2</v>
      </c>
      <c r="L31" s="100"/>
      <c r="M31" s="100"/>
      <c r="N31" s="100"/>
      <c r="O31" s="101"/>
      <c r="P31" s="117">
        <f>SUM(C31:N31)</f>
        <v>0.48194444444444445</v>
      </c>
    </row>
    <row r="32" spans="2:16" ht="14.1" customHeight="1" x14ac:dyDescent="0.25">
      <c r="B32" s="26" t="s">
        <v>68</v>
      </c>
      <c r="C32" s="131">
        <v>0.20555555555555557</v>
      </c>
      <c r="D32" s="130"/>
      <c r="E32" s="90"/>
      <c r="F32" s="133"/>
      <c r="G32" s="133"/>
      <c r="H32" s="90"/>
      <c r="I32" s="133"/>
      <c r="J32" s="133"/>
      <c r="K32" s="90"/>
      <c r="L32" s="90"/>
      <c r="M32" s="90"/>
      <c r="N32" s="90"/>
      <c r="O32" s="91"/>
      <c r="P32" s="117">
        <f>SUM(C32:N32)</f>
        <v>0.20555555555555557</v>
      </c>
    </row>
    <row r="33" spans="2:16" ht="14.1" customHeight="1" thickBot="1" x14ac:dyDescent="0.3">
      <c r="B33" s="26" t="s">
        <v>69</v>
      </c>
      <c r="C33" s="124"/>
      <c r="D33" s="123"/>
      <c r="E33" s="92"/>
      <c r="F33" s="92"/>
      <c r="G33" s="92"/>
      <c r="H33" s="92"/>
      <c r="I33" s="92"/>
      <c r="J33" s="92"/>
      <c r="K33" s="123"/>
      <c r="L33" s="92"/>
      <c r="M33" s="92"/>
      <c r="N33" s="92"/>
      <c r="O33" s="93"/>
      <c r="P33" s="118">
        <f>SUM(C33:N33)</f>
        <v>0</v>
      </c>
    </row>
    <row r="34" spans="2:16" ht="14.1" customHeight="1" x14ac:dyDescent="0.25">
      <c r="B34" s="73" t="s">
        <v>170</v>
      </c>
      <c r="C34" s="95">
        <f>C31-C32-C33</f>
        <v>0.19166666666666662</v>
      </c>
      <c r="D34" s="95">
        <f t="shared" ref="D34:P34" si="2">D31-D32-D33</f>
        <v>5.8333333333333327E-2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2.6388888888888889E-2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0.27638888888888891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1" t="s">
        <v>70</v>
      </c>
      <c r="C36" s="157" t="s">
        <v>188</v>
      </c>
      <c r="D36" s="157"/>
      <c r="E36" s="157" t="s">
        <v>189</v>
      </c>
      <c r="F36" s="157"/>
      <c r="G36" s="156"/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2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2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2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2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3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71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 t="s">
        <v>190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87"/>
      <c r="C52" s="188"/>
      <c r="D52" s="166"/>
      <c r="E52" s="166"/>
      <c r="F52" s="166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169</v>
      </c>
      <c r="C53" s="191"/>
      <c r="D53" s="121"/>
      <c r="E53" s="121"/>
      <c r="F53" s="114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168</v>
      </c>
      <c r="C54" s="193"/>
      <c r="D54" s="193"/>
      <c r="E54" s="193"/>
      <c r="F54" s="114">
        <v>647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72</v>
      </c>
      <c r="C56" s="174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5" t="s">
        <v>73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74</v>
      </c>
      <c r="O57" s="176"/>
      <c r="P57" s="179"/>
    </row>
    <row r="58" spans="2:16" ht="17.100000000000001" customHeight="1" x14ac:dyDescent="0.25">
      <c r="B58" s="180" t="s">
        <v>75</v>
      </c>
      <c r="C58" s="181"/>
      <c r="D58" s="182"/>
      <c r="E58" s="180" t="s">
        <v>76</v>
      </c>
      <c r="F58" s="181"/>
      <c r="G58" s="182"/>
      <c r="H58" s="181" t="s">
        <v>77</v>
      </c>
      <c r="I58" s="181"/>
      <c r="J58" s="181"/>
      <c r="K58" s="183" t="s">
        <v>78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79</v>
      </c>
      <c r="C59" s="201"/>
      <c r="D59" s="33" t="b">
        <v>1</v>
      </c>
      <c r="E59" s="200" t="s">
        <v>80</v>
      </c>
      <c r="F59" s="201"/>
      <c r="G59" s="33" t="b">
        <v>1</v>
      </c>
      <c r="H59" s="202" t="s">
        <v>81</v>
      </c>
      <c r="I59" s="201"/>
      <c r="J59" s="33" t="b">
        <v>1</v>
      </c>
      <c r="K59" s="202" t="s">
        <v>82</v>
      </c>
      <c r="L59" s="201"/>
      <c r="M59" s="33" t="b">
        <v>1</v>
      </c>
      <c r="N59" s="203" t="s">
        <v>83</v>
      </c>
      <c r="O59" s="201"/>
      <c r="P59" s="33" t="b">
        <v>1</v>
      </c>
    </row>
    <row r="60" spans="2:16" ht="20.100000000000001" customHeight="1" x14ac:dyDescent="0.25">
      <c r="B60" s="200" t="s">
        <v>84</v>
      </c>
      <c r="C60" s="201"/>
      <c r="D60" s="33" t="b">
        <v>1</v>
      </c>
      <c r="E60" s="200" t="s">
        <v>85</v>
      </c>
      <c r="F60" s="201"/>
      <c r="G60" s="33" t="b">
        <v>1</v>
      </c>
      <c r="H60" s="202" t="s">
        <v>86</v>
      </c>
      <c r="I60" s="201"/>
      <c r="J60" s="33" t="b">
        <v>1</v>
      </c>
      <c r="K60" s="202" t="s">
        <v>87</v>
      </c>
      <c r="L60" s="201"/>
      <c r="M60" s="33" t="b">
        <v>1</v>
      </c>
      <c r="N60" s="203" t="s">
        <v>88</v>
      </c>
      <c r="O60" s="201"/>
      <c r="P60" s="33" t="b">
        <v>1</v>
      </c>
    </row>
    <row r="61" spans="2:16" ht="20.100000000000001" customHeight="1" x14ac:dyDescent="0.25">
      <c r="B61" s="200" t="s">
        <v>89</v>
      </c>
      <c r="C61" s="201"/>
      <c r="D61" s="33" t="b">
        <v>1</v>
      </c>
      <c r="E61" s="200" t="s">
        <v>90</v>
      </c>
      <c r="F61" s="201"/>
      <c r="G61" s="33" t="b">
        <v>1</v>
      </c>
      <c r="H61" s="202" t="s">
        <v>91</v>
      </c>
      <c r="I61" s="201"/>
      <c r="J61" s="33" t="b">
        <v>1</v>
      </c>
      <c r="K61" s="202" t="s">
        <v>92</v>
      </c>
      <c r="L61" s="201"/>
      <c r="M61" s="33" t="b">
        <v>1</v>
      </c>
      <c r="N61" s="203" t="s">
        <v>93</v>
      </c>
      <c r="O61" s="201"/>
      <c r="P61" s="33" t="b">
        <v>1</v>
      </c>
    </row>
    <row r="62" spans="2:16" ht="20.100000000000001" customHeight="1" x14ac:dyDescent="0.25">
      <c r="B62" s="202" t="s">
        <v>91</v>
      </c>
      <c r="C62" s="201"/>
      <c r="D62" s="33" t="b">
        <v>1</v>
      </c>
      <c r="E62" s="200" t="s">
        <v>94</v>
      </c>
      <c r="F62" s="201"/>
      <c r="G62" s="33" t="b">
        <v>1</v>
      </c>
      <c r="H62" s="202" t="s">
        <v>95</v>
      </c>
      <c r="I62" s="201"/>
      <c r="J62" s="33" t="b">
        <v>0</v>
      </c>
      <c r="K62" s="202" t="s">
        <v>96</v>
      </c>
      <c r="L62" s="201"/>
      <c r="M62" s="33" t="b">
        <v>1</v>
      </c>
      <c r="N62" s="203" t="s">
        <v>86</v>
      </c>
      <c r="O62" s="201"/>
      <c r="P62" s="33" t="b">
        <v>1</v>
      </c>
    </row>
    <row r="63" spans="2:16" ht="20.100000000000001" customHeight="1" x14ac:dyDescent="0.25">
      <c r="B63" s="202" t="s">
        <v>97</v>
      </c>
      <c r="C63" s="201"/>
      <c r="D63" s="33" t="b">
        <v>1</v>
      </c>
      <c r="E63" s="200" t="s">
        <v>98</v>
      </c>
      <c r="F63" s="201"/>
      <c r="G63" s="33" t="b">
        <v>1</v>
      </c>
      <c r="H63" s="38"/>
      <c r="I63" s="39"/>
      <c r="J63" s="40"/>
      <c r="K63" s="202" t="s">
        <v>99</v>
      </c>
      <c r="L63" s="201"/>
      <c r="M63" s="33" t="b">
        <v>1</v>
      </c>
      <c r="N63" s="203" t="s">
        <v>167</v>
      </c>
      <c r="O63" s="201"/>
      <c r="P63" s="33" t="b">
        <v>1</v>
      </c>
    </row>
    <row r="64" spans="2:16" ht="20.100000000000001" customHeight="1" x14ac:dyDescent="0.25">
      <c r="B64" s="202" t="s">
        <v>100</v>
      </c>
      <c r="C64" s="201"/>
      <c r="D64" s="33" t="b">
        <v>0</v>
      </c>
      <c r="E64" s="200" t="s">
        <v>101</v>
      </c>
      <c r="F64" s="201"/>
      <c r="G64" s="33" t="b">
        <v>1</v>
      </c>
      <c r="H64" s="41"/>
      <c r="I64" s="42"/>
      <c r="J64" s="43"/>
      <c r="K64" s="210" t="s">
        <v>102</v>
      </c>
      <c r="L64" s="21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0" t="s">
        <v>165</v>
      </c>
      <c r="F65" s="20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4" t="s">
        <v>108</v>
      </c>
      <c r="C69" s="204"/>
      <c r="D69" s="51"/>
      <c r="E69" s="51"/>
      <c r="F69" s="206" t="s">
        <v>109</v>
      </c>
      <c r="G69" s="208" t="s">
        <v>110</v>
      </c>
      <c r="H69" s="51"/>
      <c r="I69" s="204" t="s">
        <v>111</v>
      </c>
      <c r="J69" s="204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5"/>
      <c r="C70" s="205"/>
      <c r="D70" s="55"/>
      <c r="E70" s="56"/>
      <c r="F70" s="207"/>
      <c r="G70" s="209"/>
      <c r="H70" s="57"/>
      <c r="I70" s="205"/>
      <c r="J70" s="205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-153.89500000000001</v>
      </c>
      <c r="D72" s="96">
        <v>-155.50399999999999</v>
      </c>
      <c r="E72" s="79" t="s">
        <v>121</v>
      </c>
      <c r="F72" s="96">
        <v>18.5</v>
      </c>
      <c r="G72" s="96">
        <v>18.2</v>
      </c>
      <c r="H72" s="128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-138.29400000000001</v>
      </c>
      <c r="D73" s="96">
        <v>-141.19900000000001</v>
      </c>
      <c r="E73" s="80" t="s">
        <v>125</v>
      </c>
      <c r="F73" s="98">
        <v>26</v>
      </c>
      <c r="G73" s="98">
        <v>33</v>
      </c>
      <c r="H73" s="128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-212.745</v>
      </c>
      <c r="D74" s="96">
        <v>-206.90899999999999</v>
      </c>
      <c r="E74" s="80" t="s">
        <v>130</v>
      </c>
      <c r="F74" s="99">
        <v>20</v>
      </c>
      <c r="G74" s="99">
        <v>20</v>
      </c>
      <c r="H74" s="128"/>
      <c r="I74" s="66" t="s">
        <v>131</v>
      </c>
      <c r="J74" s="34">
        <v>0</v>
      </c>
      <c r="K74" s="67" t="s">
        <v>132</v>
      </c>
      <c r="L74" s="34">
        <v>1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-113.002</v>
      </c>
      <c r="D75" s="96">
        <v>-116.316</v>
      </c>
      <c r="E75" s="80" t="s">
        <v>135</v>
      </c>
      <c r="F75" s="99">
        <v>50</v>
      </c>
      <c r="G75" s="99">
        <v>50</v>
      </c>
      <c r="H75" s="129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22.975999999999999</v>
      </c>
      <c r="D76" s="96">
        <v>21.295999999999999</v>
      </c>
      <c r="E76" s="80" t="s">
        <v>140</v>
      </c>
      <c r="F76" s="99">
        <v>40</v>
      </c>
      <c r="G76" s="99">
        <v>40</v>
      </c>
      <c r="H76" s="129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27.161000000000001</v>
      </c>
      <c r="D77" s="96">
        <v>25.425000000000001</v>
      </c>
      <c r="E77" s="80" t="s">
        <v>145</v>
      </c>
      <c r="F77" s="99">
        <v>170</v>
      </c>
      <c r="G77" s="99">
        <v>170</v>
      </c>
      <c r="H77" s="128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19.427</v>
      </c>
      <c r="D78" s="96">
        <v>17.719000000000001</v>
      </c>
      <c r="E78" s="80" t="s">
        <v>150</v>
      </c>
      <c r="F78" s="122"/>
      <c r="G78" s="122"/>
      <c r="H78" s="128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20.337</v>
      </c>
      <c r="D79" s="96">
        <v>18.625</v>
      </c>
      <c r="E79" s="79" t="s">
        <v>155</v>
      </c>
      <c r="F79" s="96">
        <v>13</v>
      </c>
      <c r="G79" s="96">
        <v>6</v>
      </c>
      <c r="H79" s="128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1.91E-5</v>
      </c>
      <c r="D80" s="97">
        <v>2.05E-5</v>
      </c>
      <c r="E80" s="80" t="s">
        <v>160</v>
      </c>
      <c r="F80" s="98">
        <v>43</v>
      </c>
      <c r="G80" s="98">
        <v>82</v>
      </c>
      <c r="H80" s="128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35"/>
      <c r="G81" s="135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49" t="s">
        <v>164</v>
      </c>
      <c r="C84" s="149"/>
    </row>
    <row r="85" spans="2:16" ht="15" customHeight="1" x14ac:dyDescent="0.25">
      <c r="B85" s="150" t="s">
        <v>193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42" t="s">
        <v>187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</row>
    <row r="87" spans="2:16" ht="15" customHeight="1" x14ac:dyDescent="0.25">
      <c r="B87" s="142" t="s">
        <v>194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36" t="s">
        <v>192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42" t="s">
        <v>191</v>
      </c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2" t="s">
        <v>195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2024-06-12T03:09:57Z</dcterms:modified>
</cp:coreProperties>
</file>